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FILE THEO DÕI KHÁCH HÀNG + TỔNG HỢP DOANH SỐ\NĂM 2025\"/>
    </mc:Choice>
  </mc:AlternateContent>
  <bookViews>
    <workbookView showHorizontalScroll="0" showVerticalScroll="0" showSheetTabs="0" xWindow="0" yWindow="0" windowWidth="28800" windowHeight="12330"/>
  </bookViews>
  <sheets>
    <sheet name="KH ĐÃ GIAO DỊCH" sheetId="1" r:id="rId1"/>
    <sheet name="TỔNG HỢP DOANH SỐ" sheetId="2" r:id="rId2"/>
  </sheets>
  <definedNames>
    <definedName name="_xlnm._FilterDatabase" localSheetId="0" hidden="1">'KH ĐÃ GIAO DỊCH'!$A$2:$M$10</definedName>
    <definedName name="Z_792074F0_98CA_4AF2_BFAF_90A93F216654_.wvu.FilterData" localSheetId="0" hidden="1">'KH ĐÃ GIAO DỊCH'!$A$2:$M$10</definedName>
  </definedNames>
  <calcPr calcId="162913"/>
  <customWorkbookViews>
    <customWorkbookView name="tuanm - Personal View" guid="{792074F0-98CA-4AF2-BFAF-90A93F216654}" mergeInterval="0" personalView="1" maximized="1" xWindow="-8" yWindow="-8" windowWidth="1382" windowHeight="744" activeSheetId="1"/>
    <customWorkbookView name="Welcome - Personal View" guid="{01901316-982C-49E6-B7C6-BD574A624EBD}" mergeInterval="0" personalView="1" maximized="1" xWindow="-11" yWindow="-11" windowWidth="1942" windowHeight="1056" activeSheetId="1"/>
  </customWorkbookViews>
</workbook>
</file>

<file path=xl/calcChain.xml><?xml version="1.0" encoding="utf-8"?>
<calcChain xmlns="http://schemas.openxmlformats.org/spreadsheetml/2006/main">
  <c r="H135" i="1" l="1"/>
  <c r="H145" i="1" s="1"/>
  <c r="J144" i="1" l="1"/>
  <c r="H136" i="1" l="1"/>
  <c r="K116" i="1" l="1"/>
  <c r="H112" i="1" l="1"/>
  <c r="H126" i="1" s="1"/>
  <c r="K135" i="1" l="1"/>
  <c r="J135" i="1"/>
  <c r="I135" i="1"/>
  <c r="J145" i="1"/>
  <c r="K145" i="1" s="1"/>
  <c r="K146" i="1" s="1"/>
  <c r="J126" i="1"/>
  <c r="K126" i="1" s="1"/>
  <c r="J125" i="1"/>
  <c r="K119" i="1" l="1"/>
  <c r="K114" i="1" l="1"/>
  <c r="K115" i="1"/>
  <c r="K117" i="1"/>
  <c r="K118" i="1"/>
  <c r="K113" i="1"/>
  <c r="K112" i="1" l="1"/>
  <c r="J112" i="1"/>
  <c r="K125" i="1" s="1"/>
  <c r="K127" i="1" s="1"/>
  <c r="I112" i="1"/>
  <c r="H101" i="1" l="1"/>
  <c r="H83" i="1" l="1"/>
  <c r="J96" i="1" l="1"/>
  <c r="K108" i="1" l="1"/>
  <c r="J108" i="1"/>
  <c r="H102" i="1"/>
  <c r="I96" i="1" l="1"/>
  <c r="H99" i="1" l="1"/>
  <c r="H96" i="1" l="1"/>
  <c r="H109" i="1" s="1"/>
  <c r="J109" i="1" s="1"/>
  <c r="K109" i="1" s="1"/>
  <c r="K110" i="1" s="1"/>
  <c r="K98" i="1"/>
  <c r="K99" i="1"/>
  <c r="K100" i="1"/>
  <c r="K101" i="1"/>
  <c r="K102" i="1"/>
  <c r="K103" i="1"/>
  <c r="K97" i="1"/>
  <c r="K96" i="1" l="1"/>
  <c r="K83" i="1"/>
  <c r="J81" i="1" l="1"/>
  <c r="H81" i="1"/>
  <c r="K84" i="1" l="1"/>
  <c r="K85" i="1"/>
  <c r="H93" i="1"/>
  <c r="J93" i="1" s="1"/>
  <c r="K93" i="1" l="1"/>
  <c r="K94" i="1" s="1"/>
  <c r="J92" i="1"/>
  <c r="K86" i="1" l="1"/>
  <c r="K82" i="1"/>
  <c r="K81" i="1" l="1"/>
  <c r="I81" i="1"/>
  <c r="H62" i="1" l="1"/>
  <c r="J62" i="1" l="1"/>
  <c r="H78" i="1" l="1"/>
  <c r="J78" i="1" l="1"/>
  <c r="K78" i="1" s="1"/>
  <c r="J77" i="1" l="1"/>
  <c r="K79" i="1"/>
  <c r="K72" i="1" l="1"/>
  <c r="K73" i="1"/>
  <c r="K70" i="1" l="1"/>
  <c r="K64" i="1" l="1"/>
  <c r="K65" i="1"/>
  <c r="K66" i="1"/>
  <c r="K68" i="1"/>
  <c r="K69" i="1"/>
  <c r="K63" i="1"/>
  <c r="K62" i="1" l="1"/>
  <c r="I62" i="1"/>
  <c r="J17" i="1" l="1"/>
  <c r="J42" i="1" l="1"/>
  <c r="H42" i="1"/>
  <c r="I42" i="1" l="1"/>
  <c r="I58" i="1"/>
  <c r="J58" i="1" s="1"/>
  <c r="J59" i="1" s="1"/>
  <c r="I57" i="1"/>
  <c r="I39" i="1" l="1"/>
  <c r="I38" i="1"/>
  <c r="I40" i="1" l="1"/>
  <c r="H28" i="1"/>
  <c r="H35" i="2" l="1"/>
  <c r="I17" i="1" l="1"/>
  <c r="H36" i="2" l="1"/>
  <c r="H37" i="2" s="1"/>
  <c r="H19" i="2"/>
  <c r="H18" i="2"/>
  <c r="I12" i="1"/>
  <c r="J12" i="1"/>
  <c r="H12" i="1"/>
  <c r="H29" i="1" l="1"/>
  <c r="K29" i="1" s="1"/>
  <c r="H19" i="1" l="1"/>
  <c r="H17" i="1" s="1"/>
  <c r="J7" i="1" l="1"/>
  <c r="J9" i="1"/>
  <c r="J5" i="1"/>
  <c r="J3" i="1" l="1"/>
  <c r="I3" i="1"/>
  <c r="H3" i="1" l="1"/>
</calcChain>
</file>

<file path=xl/sharedStrings.xml><?xml version="1.0" encoding="utf-8"?>
<sst xmlns="http://schemas.openxmlformats.org/spreadsheetml/2006/main" count="594" uniqueCount="250">
  <si>
    <t>STT</t>
  </si>
  <si>
    <t>GHI CHÚ</t>
  </si>
  <si>
    <t>NGUỒN KH</t>
  </si>
  <si>
    <t xml:space="preserve">ĐỊA CHỈ </t>
  </si>
  <si>
    <t>DV SỬ DỤNG</t>
  </si>
  <si>
    <t>TÌNH TRẠNG THANH TOÁN</t>
  </si>
  <si>
    <t>SỐ LƯỢNG(BỘ)</t>
  </si>
  <si>
    <t>Lắp cửa</t>
  </si>
  <si>
    <t>NGÀY THI CÔNG</t>
  </si>
  <si>
    <t>Long Thành</t>
  </si>
  <si>
    <t>Mr Tuấn Minh</t>
  </si>
  <si>
    <t>GIÁ TRỊ NỘI THẤT</t>
  </si>
  <si>
    <t>ĐÃ THI CÔNG</t>
  </si>
  <si>
    <t>NGÀY ĐẶT CỌC</t>
  </si>
  <si>
    <t>Biên Hòa</t>
  </si>
  <si>
    <t>Chị Oanh</t>
  </si>
  <si>
    <t xml:space="preserve"> KHÁCH HÀNG</t>
  </si>
  <si>
    <t>ĐÃ THANH TOÁN ĐỦ</t>
  </si>
  <si>
    <t>Mr Thái Long</t>
  </si>
  <si>
    <t>Nội Thất</t>
  </si>
  <si>
    <t>A Thiện</t>
  </si>
  <si>
    <t>Cô Hiền</t>
  </si>
  <si>
    <t>THÁNG 1/ 2025</t>
  </si>
  <si>
    <t>Chị Ngà</t>
  </si>
  <si>
    <t>Chị Thư</t>
  </si>
  <si>
    <t>Nội Thất + Cửa</t>
  </si>
  <si>
    <t>Nội Thất kệ MDF</t>
  </si>
  <si>
    <t>đã cọc 16Tr</t>
  </si>
  <si>
    <t>THÁNG 2/ 2025</t>
  </si>
  <si>
    <t>ĐẠI LÝ</t>
  </si>
  <si>
    <t>CHÀNH XE</t>
  </si>
  <si>
    <t>MS SẾP</t>
  </si>
  <si>
    <t>CỬA</t>
  </si>
  <si>
    <t>ANH NHẬT</t>
  </si>
  <si>
    <t>BIÊN HÒA</t>
  </si>
  <si>
    <t>T.LONG</t>
  </si>
  <si>
    <t xml:space="preserve">CHỊ THƯ </t>
  </si>
  <si>
    <t>BẾP</t>
  </si>
  <si>
    <t>13/2/2025</t>
  </si>
  <si>
    <t>ĐÃ CỌC 20.000.000</t>
  </si>
  <si>
    <t>THÁNG 3/ 2025</t>
  </si>
  <si>
    <t>ANH VŨ</t>
  </si>
  <si>
    <t>TỦ GIẦY</t>
  </si>
  <si>
    <t>ĐÃ CỌC 5.000.000</t>
  </si>
  <si>
    <t>CHỊ YẾN</t>
  </si>
  <si>
    <t>CHÚ NĂNG</t>
  </si>
  <si>
    <t>ANH HÀ</t>
  </si>
  <si>
    <t xml:space="preserve">TRẢNG DÀI </t>
  </si>
  <si>
    <t>NỘI THẤT</t>
  </si>
  <si>
    <t>ANH TRIỆU</t>
  </si>
  <si>
    <t>14/3/2025</t>
  </si>
  <si>
    <t>CHƯA THI CÔNG</t>
  </si>
  <si>
    <t>ANH HÒA</t>
  </si>
  <si>
    <t>TÂN BIÊN</t>
  </si>
  <si>
    <t>COOPMART</t>
  </si>
  <si>
    <t>15/3/2025</t>
  </si>
  <si>
    <t>ANH HÙNG</t>
  </si>
  <si>
    <t>CẨM MỸ</t>
  </si>
  <si>
    <t>17/3/2025</t>
  </si>
  <si>
    <t>ĐÃ THANH TOÁN</t>
  </si>
  <si>
    <t>CHỊ DUNG</t>
  </si>
  <si>
    <t>19/3/2025</t>
  </si>
  <si>
    <t>ANH HOÀNG</t>
  </si>
  <si>
    <t>QUANG VINH</t>
  </si>
  <si>
    <t>ANH TOẢN</t>
  </si>
  <si>
    <t>ĐỒNG NAI</t>
  </si>
  <si>
    <t>TỦ TIVI + VÁCH</t>
  </si>
  <si>
    <t>19/3/2026</t>
  </si>
  <si>
    <t>ĐÃ CỌC 27.737.660</t>
  </si>
  <si>
    <t>21/3/2025</t>
  </si>
  <si>
    <t>CHỊ TRANG</t>
  </si>
  <si>
    <t xml:space="preserve">LONG KHÁNH </t>
  </si>
  <si>
    <t xml:space="preserve">NỘI THẤT + CỬA </t>
  </si>
  <si>
    <t>HƯỞNG HH</t>
  </si>
  <si>
    <t>ĐÃ CỌC 14.800.000</t>
  </si>
  <si>
    <t>ĐÃ CỌC 5.000.000+ 10.835.000</t>
  </si>
  <si>
    <t>ANH THIỆN</t>
  </si>
  <si>
    <t>24/5/2025</t>
  </si>
  <si>
    <t>ĐÃ CỌC 10.100.000</t>
  </si>
  <si>
    <t xml:space="preserve">CÔ THẢO </t>
  </si>
  <si>
    <t>26/3/2025</t>
  </si>
  <si>
    <t>ĐÃ CỌC 3.600.000</t>
  </si>
  <si>
    <t>TỔNG HỢP DOANH SỐ THÁNG 1/2025</t>
  </si>
  <si>
    <t>NỘI DUNG</t>
  </si>
  <si>
    <t xml:space="preserve">NHÂN VIÊN </t>
  </si>
  <si>
    <t>TỔNG CỘNG</t>
  </si>
  <si>
    <t>TỔNG GIÁ TRỊ HỢP ĐỒNG</t>
  </si>
  <si>
    <t xml:space="preserve"> GHI CHÚ </t>
  </si>
  <si>
    <t>Doanh Số Cửa (Bộ)</t>
  </si>
  <si>
    <t>Doanh số Nội Thất (VND)</t>
  </si>
  <si>
    <t>TỔNG HỢP DOANH SỐ THÁNG 2/2025</t>
  </si>
  <si>
    <t>TỔNG HỢP DOANH SỐ THÁNG 3/2025</t>
  </si>
  <si>
    <t>CHỊ THỦY</t>
  </si>
  <si>
    <t>27/3/2025</t>
  </si>
  <si>
    <t>ANH CÔNG</t>
  </si>
  <si>
    <t>27/3/2026</t>
  </si>
  <si>
    <t>ĐÃ CỌC 10.000.000</t>
  </si>
  <si>
    <t>ĐÃ CỌC 6.000.000</t>
  </si>
  <si>
    <t>ĐẪ CỌC 5.000.000 + 13.485.000</t>
  </si>
  <si>
    <t>BỬU LONG</t>
  </si>
  <si>
    <t xml:space="preserve">LONG THÀNH </t>
  </si>
  <si>
    <t>HỐ NAI</t>
  </si>
  <si>
    <t>DANH SÁCH KHÁCH HÀNG 2025</t>
  </si>
  <si>
    <t>THÁNG 4/ 2025</t>
  </si>
  <si>
    <t xml:space="preserve"> ANH NAM</t>
  </si>
  <si>
    <t>CỔNG 11</t>
  </si>
  <si>
    <t>T,LONG</t>
  </si>
  <si>
    <t xml:space="preserve">CỬA </t>
  </si>
  <si>
    <t>CHỊ HOÀNG</t>
  </si>
  <si>
    <t>ĐÃ CỌC 10TR+54.732.000TR</t>
  </si>
  <si>
    <t>TRÃNG DÀI</t>
  </si>
  <si>
    <t>ĐÃ CỌC 5 TRIỆU+21.860.000</t>
  </si>
  <si>
    <t>HƯỞNG 2%</t>
  </si>
  <si>
    <t xml:space="preserve">ANH TUẤN ANH </t>
  </si>
  <si>
    <t>ĐÃ CỌC 5 TR</t>
  </si>
  <si>
    <t xml:space="preserve">ANH GIANG </t>
  </si>
  <si>
    <t>TỦ CẦU THANG</t>
  </si>
  <si>
    <t>ANH LINH</t>
  </si>
  <si>
    <t>13/4/2025</t>
  </si>
  <si>
    <t>ĐÃ CỌC 5TR7</t>
  </si>
  <si>
    <t>CHỊ THANH</t>
  </si>
  <si>
    <t>TAM PHƯỚC</t>
  </si>
  <si>
    <t>TỦ QUẦN ÁO</t>
  </si>
  <si>
    <t>14/4/2025</t>
  </si>
  <si>
    <t>ĐÃ CỌC 5TR</t>
  </si>
  <si>
    <t>ANH HƯNG</t>
  </si>
  <si>
    <t>HIỆP HÒA</t>
  </si>
  <si>
    <t>18/4/2025</t>
  </si>
  <si>
    <t>ĐÃ CỌC 2TR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</si>
  <si>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</si>
  <si>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CÔ NGUYỆT</t>
  </si>
  <si>
    <t>22/4/2025</t>
  </si>
  <si>
    <t xml:space="preserve">BẾP </t>
  </si>
  <si>
    <t>HHH</t>
  </si>
  <si>
    <t>ĐÃ CỌC 3TR + 4.766.000</t>
  </si>
  <si>
    <t>ĐÃ CỌC 5TR + 17.100.000</t>
  </si>
  <si>
    <t>ĐÃ CỌC 5TR +23.800.000</t>
  </si>
  <si>
    <t>TỔNG HỢP DOANH SỐ THÁNG 4/2025</t>
  </si>
  <si>
    <t xml:space="preserve">CHỊ HƯƠNG </t>
  </si>
  <si>
    <t xml:space="preserve">HƯỞNG 2%
CỦA THÁNG 1 </t>
  </si>
  <si>
    <t>GIÁ TRỊ CỬA</t>
  </si>
  <si>
    <t>THÁNG 5/ 2025</t>
  </si>
  <si>
    <t xml:space="preserve">CHỊ TUYỀN </t>
  </si>
  <si>
    <t>TỦ THỜ</t>
  </si>
  <si>
    <t>CHỊ THƯ</t>
  </si>
  <si>
    <t>ANH CHỦ TRỌ</t>
  </si>
  <si>
    <t xml:space="preserve">ANH ĐỒNG </t>
  </si>
  <si>
    <t>CỌC 3TR7</t>
  </si>
  <si>
    <t>ĐÃ CỌC 3TR + 12.500.000</t>
  </si>
  <si>
    <t xml:space="preserve">ANH LONG </t>
  </si>
  <si>
    <t xml:space="preserve">PHÚ MỸ </t>
  </si>
  <si>
    <t>16/5/2025</t>
  </si>
  <si>
    <t>ĐÃ CỌC 3TR</t>
  </si>
  <si>
    <t xml:space="preserve">ANH PHƯỚC </t>
  </si>
  <si>
    <t>TÂN HIỆP</t>
  </si>
  <si>
    <t>17/5/2025</t>
  </si>
  <si>
    <t>ĐÃ CỌC 1TR8</t>
  </si>
  <si>
    <t xml:space="preserve">CHỊ TRÂM </t>
  </si>
  <si>
    <t xml:space="preserve">NỘI THẤT </t>
  </si>
  <si>
    <t>19/5/2025</t>
  </si>
  <si>
    <t>CHỊ QUỲNH</t>
  </si>
  <si>
    <t>QUANG  VINH</t>
  </si>
  <si>
    <t>22/5/2025</t>
  </si>
  <si>
    <t>ĐÃ CỌC 1TR9</t>
  </si>
  <si>
    <t>CHỊ MI</t>
  </si>
  <si>
    <t>THẠNH PHÚ</t>
  </si>
  <si>
    <t>VÁCH NGĂN</t>
  </si>
  <si>
    <t>23/5/2025</t>
  </si>
  <si>
    <t xml:space="preserve"> </t>
  </si>
  <si>
    <t>KH ANH HƯNG (THẦU ANH CẢNH)</t>
  </si>
  <si>
    <t>ĐÃ CỌC 3TR+33.800.000</t>
  </si>
  <si>
    <t>ĐÃ CỌC 3TR+8.940.000</t>
  </si>
  <si>
    <t>TỔNG HỢP DOANH SỐ THÁNG 5/2025</t>
  </si>
  <si>
    <t>CHỊ CHÂU</t>
  </si>
  <si>
    <t>QUẬN 2</t>
  </si>
  <si>
    <t>30/5/2025</t>
  </si>
  <si>
    <t>THÁNG 6/ 2025</t>
  </si>
  <si>
    <t>CHỊ MY</t>
  </si>
  <si>
    <t>BIÊN  HÒA</t>
  </si>
  <si>
    <t>ĐÃ CỌC 5TR _ 56.460.000</t>
  </si>
  <si>
    <t>ANH MẠNH</t>
  </si>
  <si>
    <t>CÔ HẠNH</t>
  </si>
  <si>
    <t>TỦ ÁO+CẦU THANG</t>
  </si>
  <si>
    <t>CHỊ HIỀN</t>
  </si>
  <si>
    <t>TỦ ÁO</t>
  </si>
  <si>
    <t>19/6/2025</t>
  </si>
  <si>
    <t>ĐÃ CỌC 5,400,000</t>
  </si>
  <si>
    <t>ANH LONG</t>
  </si>
  <si>
    <t>CỬA COMPOSITE</t>
  </si>
  <si>
    <t>ĐÃ CỌC 11.700.000</t>
  </si>
  <si>
    <t>ĐÃ CỌC 3TR + 5.100.000</t>
  </si>
  <si>
    <t>ĐÃ CỌC 5TR+44TR</t>
  </si>
  <si>
    <t>17/6/2025</t>
  </si>
  <si>
    <t>đã thay đổi báo giá</t>
  </si>
  <si>
    <t>THÁNG 7/ 2025</t>
  </si>
  <si>
    <t xml:space="preserve">CHỊ THỦY </t>
  </si>
  <si>
    <t xml:space="preserve">BIÊN HÒA </t>
  </si>
  <si>
    <t xml:space="preserve">NỘI THẤT </t>
  </si>
  <si>
    <t xml:space="preserve">ĐÃ CK 5TR </t>
  </si>
  <si>
    <t>ANH QUANG</t>
  </si>
  <si>
    <t>ANH KHOA</t>
  </si>
  <si>
    <t>ĐÃ CỌC 10 .866.000</t>
  </si>
  <si>
    <t>ĐÃ CỌC 9TR2</t>
  </si>
  <si>
    <t>CHỊ LOAN</t>
  </si>
  <si>
    <t>22/7/2025</t>
  </si>
  <si>
    <t xml:space="preserve">ĐÃ CỌC 5TR </t>
  </si>
  <si>
    <t>NỘI THẤT+ CỬA</t>
  </si>
  <si>
    <t>ĐÃ CỌC 20TR</t>
  </si>
  <si>
    <t xml:space="preserve">CHỊ PHƯƠNG </t>
  </si>
  <si>
    <t>ĐỊNH QUÁN</t>
  </si>
  <si>
    <t>BẾP + CỬA</t>
  </si>
  <si>
    <t>23/7/2025</t>
  </si>
  <si>
    <t>CHỊ NHUNG</t>
  </si>
  <si>
    <t>25/7/2025</t>
  </si>
  <si>
    <t>TỔNG HỢP DOANH SỐ THÁNG 6/2025</t>
  </si>
  <si>
    <t>TỔNG HỢP DOANH SỐ THÁNG 7/2025</t>
  </si>
  <si>
    <t>CHỊ GẤM</t>
  </si>
  <si>
    <t>TỦ BẾP</t>
  </si>
  <si>
    <t>28/7/2025</t>
  </si>
  <si>
    <t>ĐÃ CỌC 5TR + 8,307.000</t>
  </si>
  <si>
    <t>ĐÃ CỌC 5TR + 8tr</t>
  </si>
  <si>
    <t>THÁNG 8/ 2025</t>
  </si>
  <si>
    <t>BẾP TRÊN</t>
  </si>
  <si>
    <t>CÔ ÚT</t>
  </si>
  <si>
    <t>ĐÃ CỌC 3TR + 16.089.000</t>
  </si>
  <si>
    <t>ĐỒNG  KHỞI</t>
  </si>
  <si>
    <t>ĐÃ CỌC 12TR</t>
  </si>
  <si>
    <t xml:space="preserve">ANH TÙNG </t>
  </si>
  <si>
    <t>17/8/2025</t>
  </si>
  <si>
    <t xml:space="preserve">CHỊ HUYỀN </t>
  </si>
  <si>
    <t>CHỊ CHI</t>
  </si>
  <si>
    <t>CHUNG CƯ SƠN AN</t>
  </si>
  <si>
    <t>ĐÃ CỌC 8TR9</t>
  </si>
  <si>
    <t>CHỊ HẠNH</t>
  </si>
  <si>
    <t>18/8/2025</t>
  </si>
  <si>
    <t>19/8/2025</t>
  </si>
  <si>
    <t>TỔNG HỢP DOANH SỐ THÁNG 8/2025</t>
  </si>
  <si>
    <t>THÁNG 9/ 2025</t>
  </si>
  <si>
    <t>ĐÃ CỌC 8TR + 18750000</t>
  </si>
  <si>
    <t>ĐÃ CỌC 3TR+ 12,800.000</t>
  </si>
  <si>
    <t>ĐÃ CỌC 5TR+50TR</t>
  </si>
  <si>
    <t>ANH THẮNG</t>
  </si>
  <si>
    <t>TRẢNG DÀI</t>
  </si>
  <si>
    <t>BÀN HỌC</t>
  </si>
  <si>
    <t>20/9/2025</t>
  </si>
  <si>
    <t xml:space="preserve">CHỊ GIA NGHI </t>
  </si>
  <si>
    <t>QUẬN 7</t>
  </si>
  <si>
    <t>26/9/2025</t>
  </si>
  <si>
    <t>A TUẤN ANH</t>
  </si>
  <si>
    <t>30/9/2025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</si>
</sst>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31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4"/>
      <color theme="0"/>
      <name val="Times New Roman"/>
      <family val="1"/>
    </font>
    <font>
      <sz val="12"/>
      <color rgb="FF000000"/>
      <name val="Calibri"/>
      <family val="2"/>
    </font>
    <font>
      <b/>
      <sz val="12"/>
      <color rgb="FFFF0000"/>
      <name val="Times New Roman"/>
      <family val="1"/>
    </font>
    <font>
      <b/>
      <sz val="12"/>
      <color theme="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sz val="18"/>
      <color rgb="FFFF0000"/>
      <name val="Times New Roman"/>
      <family val="1"/>
    </font>
    <font>
      <b/>
      <sz val="12"/>
      <color rgb="FF0070C0"/>
      <name val="Times New Roman"/>
      <family val="1"/>
    </font>
    <font>
      <b/>
      <sz val="12"/>
      <color rgb="FF000000"/>
      <name val="Times New Roman"/>
      <family val="1"/>
    </font>
    <font>
      <b/>
      <sz val="16"/>
      <color rgb="FFFF0000"/>
      <name val="Times New Roman"/>
      <family val="1"/>
    </font>
    <font>
      <b/>
      <sz val="16"/>
      <color rgb="FFFFFF00"/>
      <name val="Times New Roman"/>
      <family val="1"/>
    </font>
    <font>
      <sz val="14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sz val="12"/>
      <color rgb="FF0000FF"/>
      <name val="Times New Roman"/>
      <family val="1"/>
    </font>
    <font>
      <sz val="14"/>
      <color rgb="FF000000"/>
      <name val="Times New Roman"/>
      <family val="1"/>
    </font>
    <font>
      <sz val="16"/>
      <color rgb="FF000000"/>
      <name val="Times New Roman"/>
      <family val="1"/>
    </font>
    <font>
      <b/>
      <sz val="16"/>
      <color rgb="FF000000"/>
      <name val="Times New Roman"/>
      <family val="1"/>
    </font>
    <font>
      <sz val="14"/>
      <color theme="4"/>
      <name val="Times New Roman"/>
      <family val="1"/>
    </font>
    <font>
      <sz val="14"/>
      <name val="Times New Roman"/>
      <family val="1"/>
    </font>
    <font>
      <sz val="14"/>
      <color rgb="FFFF0000"/>
      <name val="Times New Roman"/>
      <family val="1"/>
    </font>
    <font>
      <u/>
      <sz val="12"/>
      <color rgb="FF000000"/>
      <name val="Calibri"/>
      <family val="2"/>
    </font>
    <font>
      <sz val="14"/>
      <color rgb="FF000000"/>
      <name val="Calibri"/>
      <family val="2"/>
    </font>
    <font>
      <sz val="14"/>
      <color theme="8"/>
      <name val="Times New Roman"/>
      <family val="1"/>
    </font>
    <font>
      <sz val="12"/>
      <color theme="4"/>
      <name val="Times New Roman"/>
      <family val="1"/>
    </font>
    <font>
      <sz val="12"/>
      <color rgb="FF0D97FF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1"/>
    <xf numFmtId="43" fontId="2" fillId="0" borderId="0" applyFont="0" applyFill="0" applyBorder="0" applyAlignment="0" applyProtection="0"/>
  </cellStyleXfs>
  <cellXfs count="141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164" fontId="5" fillId="3" borderId="2" xfId="2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right" vertical="center"/>
    </xf>
    <xf numFmtId="164" fontId="5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10" fillId="0" borderId="0" xfId="0" applyFont="1" applyAlignment="1">
      <alignment vertical="center"/>
    </xf>
    <xf numFmtId="0" fontId="8" fillId="0" borderId="2" xfId="0" applyFont="1" applyBorder="1" applyAlignment="1">
      <alignment vertical="center"/>
    </xf>
    <xf numFmtId="164" fontId="8" fillId="0" borderId="2" xfId="2" applyNumberFormat="1" applyFont="1" applyBorder="1" applyAlignment="1">
      <alignment vertical="center"/>
    </xf>
    <xf numFmtId="164" fontId="11" fillId="0" borderId="0" xfId="0" applyNumberFormat="1" applyFont="1" applyAlignment="1">
      <alignment vertical="center"/>
    </xf>
    <xf numFmtId="0" fontId="7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164" fontId="8" fillId="0" borderId="2" xfId="2" applyNumberFormat="1" applyFont="1" applyBorder="1" applyAlignment="1">
      <alignment horizontal="center" vertical="center"/>
    </xf>
    <xf numFmtId="14" fontId="13" fillId="0" borderId="2" xfId="0" applyNumberFormat="1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164" fontId="9" fillId="0" borderId="2" xfId="2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64" fontId="9" fillId="0" borderId="2" xfId="0" applyNumberFormat="1" applyFont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164" fontId="7" fillId="0" borderId="2" xfId="2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164" fontId="8" fillId="0" borderId="0" xfId="0" applyNumberFormat="1" applyFont="1" applyAlignment="1">
      <alignment vertical="center"/>
    </xf>
    <xf numFmtId="3" fontId="18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8" fillId="6" borderId="2" xfId="0" applyFont="1" applyFill="1" applyBorder="1" applyAlignment="1">
      <alignment vertical="center"/>
    </xf>
    <xf numFmtId="0" fontId="8" fillId="6" borderId="2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horizontal="center" vertical="center"/>
    </xf>
    <xf numFmtId="14" fontId="8" fillId="6" borderId="2" xfId="0" applyNumberFormat="1" applyFont="1" applyFill="1" applyBorder="1" applyAlignment="1">
      <alignment horizontal="center" vertical="center"/>
    </xf>
    <xf numFmtId="164" fontId="8" fillId="6" borderId="2" xfId="2" applyNumberFormat="1" applyFont="1" applyFill="1" applyBorder="1" applyAlignment="1">
      <alignment vertical="center"/>
    </xf>
    <xf numFmtId="0" fontId="7" fillId="6" borderId="2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vertical="center"/>
    </xf>
    <xf numFmtId="0" fontId="8" fillId="6" borderId="0" xfId="0" applyFont="1" applyFill="1" applyAlignment="1">
      <alignment vertical="center"/>
    </xf>
    <xf numFmtId="0" fontId="7" fillId="6" borderId="2" xfId="0" applyFont="1" applyFill="1" applyBorder="1" applyAlignment="1">
      <alignment vertical="center" wrapText="1"/>
    </xf>
    <xf numFmtId="164" fontId="7" fillId="6" borderId="2" xfId="2" applyNumberFormat="1" applyFont="1" applyFill="1" applyBorder="1" applyAlignment="1">
      <alignment vertical="center"/>
    </xf>
    <xf numFmtId="0" fontId="19" fillId="6" borderId="2" xfId="0" applyFont="1" applyFill="1" applyBorder="1" applyAlignment="1">
      <alignment vertical="center"/>
    </xf>
    <xf numFmtId="0" fontId="22" fillId="4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3" fontId="22" fillId="0" borderId="2" xfId="0" applyNumberFormat="1" applyFont="1" applyBorder="1" applyAlignment="1">
      <alignment horizontal="center" vertical="center"/>
    </xf>
    <xf numFmtId="3" fontId="21" fillId="0" borderId="2" xfId="0" applyNumberFormat="1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vertical="center"/>
    </xf>
    <xf numFmtId="0" fontId="20" fillId="0" borderId="2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164" fontId="20" fillId="0" borderId="2" xfId="2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2" xfId="0" applyFont="1" applyBorder="1" applyAlignment="1">
      <alignment horizontal="left" vertical="center"/>
    </xf>
    <xf numFmtId="0" fontId="20" fillId="0" borderId="2" xfId="0" applyFont="1" applyBorder="1" applyAlignment="1">
      <alignment horizontal="left" vertical="center" wrapText="1"/>
    </xf>
    <xf numFmtId="14" fontId="20" fillId="0" borderId="2" xfId="0" applyNumberFormat="1" applyFont="1" applyBorder="1" applyAlignment="1">
      <alignment horizontal="left" vertical="center"/>
    </xf>
    <xf numFmtId="164" fontId="20" fillId="0" borderId="2" xfId="0" applyNumberFormat="1" applyFont="1" applyBorder="1" applyAlignment="1">
      <alignment horizontal="left" vertical="center"/>
    </xf>
    <xf numFmtId="14" fontId="20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14" fontId="13" fillId="0" borderId="2" xfId="0" applyNumberFormat="1" applyFont="1" applyBorder="1" applyAlignment="1">
      <alignment horizontal="center" vertical="center" wrapText="1"/>
    </xf>
    <xf numFmtId="0" fontId="23" fillId="0" borderId="2" xfId="0" applyFont="1" applyBorder="1" applyAlignment="1">
      <alignment horizontal="left" vertical="center"/>
    </xf>
    <xf numFmtId="0" fontId="8" fillId="0" borderId="5" xfId="0" applyFont="1" applyBorder="1" applyAlignment="1">
      <alignment vertical="center"/>
    </xf>
    <xf numFmtId="0" fontId="8" fillId="7" borderId="3" xfId="0" applyFont="1" applyFill="1" applyBorder="1" applyAlignment="1">
      <alignment vertical="center" wrapText="1"/>
    </xf>
    <xf numFmtId="0" fontId="21" fillId="7" borderId="5" xfId="0" applyFont="1" applyFill="1" applyBorder="1" applyAlignment="1">
      <alignment horizontal="center" vertical="center"/>
    </xf>
    <xf numFmtId="0" fontId="21" fillId="7" borderId="6" xfId="0" applyFont="1" applyFill="1" applyBorder="1" applyAlignment="1">
      <alignment horizontal="center" vertical="center"/>
    </xf>
    <xf numFmtId="0" fontId="21" fillId="7" borderId="3" xfId="0" applyFont="1" applyFill="1" applyBorder="1" applyAlignment="1">
      <alignment horizontal="center" vertical="center"/>
    </xf>
    <xf numFmtId="3" fontId="22" fillId="7" borderId="2" xfId="0" applyNumberFormat="1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vertical="center"/>
    </xf>
    <xf numFmtId="0" fontId="8" fillId="7" borderId="2" xfId="0" applyFont="1" applyFill="1" applyBorder="1" applyAlignment="1">
      <alignment vertical="center" wrapText="1"/>
    </xf>
    <xf numFmtId="0" fontId="21" fillId="0" borderId="2" xfId="0" applyFont="1" applyBorder="1" applyAlignment="1">
      <alignment horizontal="center" vertical="center" wrapText="1"/>
    </xf>
    <xf numFmtId="164" fontId="21" fillId="0" borderId="2" xfId="2" applyNumberFormat="1" applyFont="1" applyBorder="1" applyAlignment="1">
      <alignment horizontal="center" vertical="center"/>
    </xf>
    <xf numFmtId="0" fontId="21" fillId="3" borderId="3" xfId="0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 wrapText="1"/>
    </xf>
    <xf numFmtId="14" fontId="25" fillId="0" borderId="2" xfId="0" applyNumberFormat="1" applyFont="1" applyBorder="1" applyAlignment="1">
      <alignment horizontal="center" vertical="center"/>
    </xf>
    <xf numFmtId="164" fontId="25" fillId="0" borderId="2" xfId="2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25" fillId="0" borderId="2" xfId="0" applyFont="1" applyBorder="1" applyAlignment="1">
      <alignment horizontal="left" vertical="center"/>
    </xf>
    <xf numFmtId="0" fontId="24" fillId="0" borderId="2" xfId="0" applyFont="1" applyBorder="1" applyAlignment="1">
      <alignment horizontal="left" vertical="center"/>
    </xf>
    <xf numFmtId="0" fontId="27" fillId="0" borderId="2" xfId="0" applyFont="1" applyBorder="1" applyAlignment="1">
      <alignment vertical="center"/>
    </xf>
    <xf numFmtId="0" fontId="27" fillId="0" borderId="2" xfId="0" applyFont="1" applyBorder="1" applyAlignment="1">
      <alignment vertical="center" wrapText="1"/>
    </xf>
    <xf numFmtId="0" fontId="27" fillId="0" borderId="2" xfId="0" applyFont="1" applyBorder="1" applyAlignment="1">
      <alignment horizontal="center" vertical="center"/>
    </xf>
    <xf numFmtId="164" fontId="27" fillId="0" borderId="2" xfId="2" applyNumberFormat="1" applyFont="1" applyBorder="1" applyAlignment="1">
      <alignment vertical="center"/>
    </xf>
    <xf numFmtId="164" fontId="20" fillId="0" borderId="2" xfId="2" applyNumberFormat="1" applyFont="1" applyBorder="1" applyAlignment="1">
      <alignment vertical="center"/>
    </xf>
    <xf numFmtId="14" fontId="20" fillId="0" borderId="2" xfId="0" applyNumberFormat="1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164" fontId="20" fillId="0" borderId="2" xfId="0" applyNumberFormat="1" applyFont="1" applyBorder="1" applyAlignment="1">
      <alignment vertical="center"/>
    </xf>
    <xf numFmtId="0" fontId="28" fillId="0" borderId="2" xfId="0" applyFont="1" applyBorder="1" applyAlignment="1">
      <alignment vertical="center"/>
    </xf>
    <xf numFmtId="0" fontId="28" fillId="0" borderId="2" xfId="0" applyFont="1" applyBorder="1" applyAlignment="1">
      <alignment horizontal="center" vertical="center"/>
    </xf>
    <xf numFmtId="164" fontId="4" fillId="0" borderId="2" xfId="2" applyNumberFormat="1" applyFont="1" applyBorder="1" applyAlignment="1">
      <alignment vertical="center"/>
    </xf>
    <xf numFmtId="14" fontId="4" fillId="0" borderId="2" xfId="0" applyNumberFormat="1" applyFont="1" applyBorder="1" applyAlignment="1">
      <alignment horizontal="center" vertical="center"/>
    </xf>
    <xf numFmtId="164" fontId="5" fillId="3" borderId="2" xfId="0" applyNumberFormat="1" applyFont="1" applyFill="1" applyBorder="1" applyAlignment="1">
      <alignment horizontal="right" vertical="center"/>
    </xf>
    <xf numFmtId="0" fontId="29" fillId="0" borderId="2" xfId="0" applyFont="1" applyBorder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164" fontId="8" fillId="0" borderId="2" xfId="0" applyNumberFormat="1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164" fontId="9" fillId="0" borderId="0" xfId="2" applyNumberFormat="1" applyFont="1" applyAlignment="1">
      <alignment vertical="center"/>
    </xf>
    <xf numFmtId="0" fontId="21" fillId="5" borderId="5" xfId="0" applyFont="1" applyFill="1" applyBorder="1" applyAlignment="1">
      <alignment horizontal="center" vertical="center"/>
    </xf>
    <xf numFmtId="0" fontId="21" fillId="5" borderId="6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6" xfId="0" applyFont="1" applyFill="1" applyBorder="1" applyAlignment="1">
      <alignment horizontal="center" vertical="center"/>
    </xf>
    <xf numFmtId="0" fontId="22" fillId="4" borderId="3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left" vertical="center"/>
    </xf>
    <xf numFmtId="0" fontId="16" fillId="3" borderId="3" xfId="0" applyFont="1" applyFill="1" applyBorder="1" applyAlignment="1">
      <alignment horizontal="left" vertical="center"/>
    </xf>
    <xf numFmtId="0" fontId="21" fillId="8" borderId="5" xfId="0" applyFont="1" applyFill="1" applyBorder="1" applyAlignment="1">
      <alignment horizontal="center" vertical="center"/>
    </xf>
    <xf numFmtId="0" fontId="21" fillId="8" borderId="6" xfId="0" applyFont="1" applyFill="1" applyBorder="1" applyAlignment="1">
      <alignment horizontal="center" vertical="center"/>
    </xf>
    <xf numFmtId="0" fontId="21" fillId="8" borderId="3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21" fillId="3" borderId="5" xfId="0" applyFont="1" applyFill="1" applyBorder="1" applyAlignment="1">
      <alignment horizontal="center" vertical="center"/>
    </xf>
    <xf numFmtId="0" fontId="21" fillId="3" borderId="6" xfId="0" applyFont="1" applyFill="1" applyBorder="1" applyAlignment="1">
      <alignment horizontal="center" vertical="center"/>
    </xf>
    <xf numFmtId="0" fontId="21" fillId="3" borderId="3" xfId="0" applyFont="1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 vertical="center"/>
    </xf>
    <xf numFmtId="0" fontId="17" fillId="3" borderId="6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center" vertical="center"/>
    </xf>
    <xf numFmtId="0" fontId="18" fillId="4" borderId="6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0" fillId="0" borderId="2" xfId="0" applyFont="1" applyBorder="1" applyAlignment="1">
      <alignment vertical="center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0D97FF"/>
      <color rgb="FF0000FF"/>
      <color rgb="FFCCFF66"/>
      <color rgb="FF00FF00"/>
      <color rgb="FFFFCCCC"/>
      <color rgb="FF66FFFF"/>
      <color rgb="FFCCFF99"/>
      <color rgb="FF99FFCC"/>
      <color rgb="FF00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XFD149"/>
  <sheetViews>
    <sheetView tabSelected="1" zoomScaleNormal="100" workbookViewId="0">
      <pane xSplit="2" ySplit="2" topLeftCell="E133" activePane="bottomRight" state="frozen"/>
      <selection pane="topRight" activeCell="G1" sqref="G1"/>
      <selection pane="bottomLeft" activeCell="A3" sqref="A3"/>
      <selection pane="bottomRight" activeCell="H156" sqref="H156"/>
    </sheetView>
  </sheetViews>
  <sheetFormatPr defaultColWidth="8.7109375" defaultRowHeight="15.75" x14ac:dyDescent="0.2"/>
  <cols>
    <col min="1" max="1" width="6.28515625" style="3" customWidth="1"/>
    <col min="2" max="2" width="20" style="19" customWidth="1"/>
    <col min="3" max="3" width="23.140625" style="20" customWidth="1"/>
    <col min="4" max="4" width="0.85546875" style="20" hidden="1" customWidth="1"/>
    <col min="5" max="5" width="26.85546875" style="3" bestFit="1" customWidth="1"/>
    <col min="6" max="6" width="25" style="3" customWidth="1"/>
    <col min="7" max="7" width="34.5703125" style="3" customWidth="1"/>
    <col min="8" max="8" width="24.5703125" style="3" customWidth="1"/>
    <col min="9" max="9" width="32.140625" style="3" customWidth="1"/>
    <col min="10" max="11" width="19" style="3" customWidth="1"/>
    <col min="12" max="12" width="28.7109375" style="3" customWidth="1"/>
    <col min="13" max="13" width="19.28515625" style="19" customWidth="1"/>
    <col min="14" max="14" width="24.28515625" style="3" customWidth="1"/>
    <col min="15" max="15" width="12.42578125" style="3" bestFit="1" customWidth="1"/>
    <col min="16" max="16384" width="8.7109375" style="3"/>
  </cols>
  <sheetData>
    <row r="1" spans="1:15" ht="22.5" x14ac:dyDescent="0.2">
      <c r="A1" s="125" t="s">
        <v>102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5" ht="71.25" customHeight="1" x14ac:dyDescent="0.2">
      <c r="A2" s="1" t="s">
        <v>0</v>
      </c>
      <c r="B2" s="2" t="s">
        <v>16</v>
      </c>
      <c r="C2" s="1" t="s">
        <v>3</v>
      </c>
      <c r="D2" s="1" t="s">
        <v>2</v>
      </c>
      <c r="E2" s="1" t="s">
        <v>4</v>
      </c>
      <c r="F2" s="1" t="s">
        <v>13</v>
      </c>
      <c r="G2" s="1" t="s">
        <v>8</v>
      </c>
      <c r="H2" s="2" t="s">
        <v>11</v>
      </c>
      <c r="I2" s="2" t="s">
        <v>6</v>
      </c>
      <c r="J2" s="1" t="s">
        <v>140</v>
      </c>
      <c r="K2" s="2" t="s">
        <v>86</v>
      </c>
      <c r="L2" s="2" t="s">
        <v>5</v>
      </c>
      <c r="M2" s="2" t="s">
        <v>1</v>
      </c>
    </row>
    <row r="3" spans="1:15" ht="20.25" x14ac:dyDescent="0.2">
      <c r="A3" s="120" t="s">
        <v>22</v>
      </c>
      <c r="B3" s="121"/>
      <c r="C3" s="4"/>
      <c r="D3" s="4"/>
      <c r="E3" s="4"/>
      <c r="F3" s="4"/>
      <c r="G3" s="4"/>
      <c r="H3" s="5">
        <f>SUM(H4:H9)</f>
        <v>283617913</v>
      </c>
      <c r="I3" s="6">
        <f>SUM(I4:I10)</f>
        <v>10</v>
      </c>
      <c r="J3" s="7">
        <f>SUM(J4:J10)</f>
        <v>184085500</v>
      </c>
      <c r="K3" s="7"/>
      <c r="L3" s="4"/>
      <c r="M3" s="8"/>
    </row>
    <row r="4" spans="1:15" ht="34.5" customHeight="1" x14ac:dyDescent="0.2">
      <c r="A4" s="59">
        <v>1</v>
      </c>
      <c r="B4" s="60" t="s">
        <v>108</v>
      </c>
      <c r="C4" s="59" t="s">
        <v>110</v>
      </c>
      <c r="D4" s="59" t="s">
        <v>106</v>
      </c>
      <c r="E4" s="59" t="s">
        <v>48</v>
      </c>
      <c r="F4" s="68">
        <v>45873</v>
      </c>
      <c r="G4" s="59" t="s">
        <v>12</v>
      </c>
      <c r="H4" s="61">
        <v>144732413</v>
      </c>
      <c r="I4" s="59"/>
      <c r="J4" s="63"/>
      <c r="K4" s="63"/>
      <c r="L4" s="60" t="s">
        <v>109</v>
      </c>
      <c r="M4" s="62" t="s">
        <v>112</v>
      </c>
    </row>
    <row r="5" spans="1:15" ht="28.5" customHeight="1" x14ac:dyDescent="0.2">
      <c r="A5" s="11">
        <v>2</v>
      </c>
      <c r="B5" s="69" t="s">
        <v>23</v>
      </c>
      <c r="C5" s="11" t="s">
        <v>9</v>
      </c>
      <c r="D5" s="11" t="s">
        <v>10</v>
      </c>
      <c r="E5" s="11" t="s">
        <v>19</v>
      </c>
      <c r="F5" s="23">
        <v>45748</v>
      </c>
      <c r="G5" s="22" t="s">
        <v>12</v>
      </c>
      <c r="H5" s="21">
        <v>74500000</v>
      </c>
      <c r="I5" s="11"/>
      <c r="J5" s="21">
        <f>H5</f>
        <v>74500000</v>
      </c>
      <c r="K5" s="21"/>
      <c r="L5" s="11" t="s">
        <v>17</v>
      </c>
      <c r="M5" s="18"/>
    </row>
    <row r="6" spans="1:15" ht="28.5" customHeight="1" x14ac:dyDescent="0.2">
      <c r="A6" s="9">
        <v>3</v>
      </c>
      <c r="B6" s="69" t="s">
        <v>24</v>
      </c>
      <c r="C6" s="11" t="s">
        <v>14</v>
      </c>
      <c r="D6" s="11" t="s">
        <v>18</v>
      </c>
      <c r="E6" s="11" t="s">
        <v>25</v>
      </c>
      <c r="F6" s="23">
        <v>45778</v>
      </c>
      <c r="G6" s="22" t="s">
        <v>12</v>
      </c>
      <c r="H6" s="21">
        <v>30200000</v>
      </c>
      <c r="I6" s="11">
        <v>2</v>
      </c>
      <c r="J6" s="21">
        <v>39400000</v>
      </c>
      <c r="K6" s="21"/>
      <c r="L6" s="11"/>
      <c r="M6" s="18"/>
      <c r="O6" s="16"/>
    </row>
    <row r="7" spans="1:15" ht="28.5" customHeight="1" x14ac:dyDescent="0.2">
      <c r="A7" s="11">
        <v>4</v>
      </c>
      <c r="B7" s="69" t="s">
        <v>21</v>
      </c>
      <c r="C7" s="11" t="s">
        <v>14</v>
      </c>
      <c r="D7" s="11" t="s">
        <v>18</v>
      </c>
      <c r="E7" s="11" t="s">
        <v>26</v>
      </c>
      <c r="F7" s="23">
        <v>45839</v>
      </c>
      <c r="G7" s="22" t="s">
        <v>12</v>
      </c>
      <c r="H7" s="21">
        <v>4100000</v>
      </c>
      <c r="I7" s="11"/>
      <c r="J7" s="21">
        <f>H7</f>
        <v>4100000</v>
      </c>
      <c r="K7" s="21"/>
      <c r="L7" s="11"/>
      <c r="M7" s="18"/>
    </row>
    <row r="8" spans="1:15" ht="28.5" customHeight="1" x14ac:dyDescent="0.2">
      <c r="A8" s="9">
        <v>5</v>
      </c>
      <c r="B8" s="69" t="s">
        <v>20</v>
      </c>
      <c r="C8" s="18" t="s">
        <v>14</v>
      </c>
      <c r="D8" s="11" t="s">
        <v>18</v>
      </c>
      <c r="E8" s="11" t="s">
        <v>7</v>
      </c>
      <c r="F8" s="23">
        <v>45931</v>
      </c>
      <c r="G8" s="22" t="s">
        <v>12</v>
      </c>
      <c r="H8" s="21"/>
      <c r="I8" s="11">
        <v>8</v>
      </c>
      <c r="J8" s="21">
        <v>36000000</v>
      </c>
      <c r="K8" s="21"/>
      <c r="L8" s="21" t="s">
        <v>27</v>
      </c>
      <c r="M8" s="18"/>
    </row>
    <row r="9" spans="1:15" s="13" customFormat="1" ht="28.5" customHeight="1" x14ac:dyDescent="0.2">
      <c r="A9" s="11">
        <v>6</v>
      </c>
      <c r="B9" s="69" t="s">
        <v>15</v>
      </c>
      <c r="C9" s="18" t="s">
        <v>14</v>
      </c>
      <c r="D9" s="11" t="s">
        <v>18</v>
      </c>
      <c r="E9" s="11" t="s">
        <v>19</v>
      </c>
      <c r="F9" s="70">
        <v>45992</v>
      </c>
      <c r="G9" s="22" t="s">
        <v>12</v>
      </c>
      <c r="H9" s="21">
        <v>30085500</v>
      </c>
      <c r="I9" s="9"/>
      <c r="J9" s="21">
        <f>H9</f>
        <v>30085500</v>
      </c>
      <c r="K9" s="21"/>
      <c r="L9" s="21"/>
      <c r="M9" s="71"/>
    </row>
    <row r="10" spans="1:15" ht="28.5" customHeight="1" x14ac:dyDescent="0.2">
      <c r="A10" s="11"/>
      <c r="B10" s="69"/>
      <c r="C10" s="11"/>
      <c r="D10" s="11"/>
      <c r="E10" s="11"/>
      <c r="F10" s="23"/>
      <c r="G10" s="72"/>
      <c r="H10" s="21"/>
      <c r="I10" s="11"/>
      <c r="J10" s="21"/>
      <c r="K10" s="21"/>
      <c r="L10" s="11"/>
      <c r="M10" s="18"/>
    </row>
    <row r="12" spans="1:15" ht="20.25" x14ac:dyDescent="0.2">
      <c r="A12" s="120" t="s">
        <v>28</v>
      </c>
      <c r="B12" s="121"/>
      <c r="C12" s="4"/>
      <c r="D12" s="4"/>
      <c r="E12" s="4"/>
      <c r="F12" s="4"/>
      <c r="G12" s="4"/>
      <c r="H12" s="5">
        <f>SUM(H13:H15)</f>
        <v>31300000</v>
      </c>
      <c r="I12" s="6">
        <f>SUM(I13:I15)</f>
        <v>6</v>
      </c>
      <c r="J12" s="7">
        <f>SUM(J13:J16)</f>
        <v>28150000</v>
      </c>
      <c r="K12" s="7"/>
      <c r="L12" s="4"/>
      <c r="M12" s="8"/>
    </row>
    <row r="13" spans="1:15" s="24" customFormat="1" x14ac:dyDescent="0.2">
      <c r="A13" s="14"/>
      <c r="B13" s="10" t="s">
        <v>29</v>
      </c>
      <c r="C13" s="11" t="s">
        <v>30</v>
      </c>
      <c r="D13" s="11" t="s">
        <v>31</v>
      </c>
      <c r="E13" s="14" t="s">
        <v>32</v>
      </c>
      <c r="F13" s="23">
        <v>45932</v>
      </c>
      <c r="G13" s="14" t="s">
        <v>12</v>
      </c>
      <c r="H13" s="14"/>
      <c r="I13" s="14">
        <v>2</v>
      </c>
      <c r="J13" s="15">
        <v>7500000</v>
      </c>
      <c r="K13" s="15"/>
      <c r="L13" s="14"/>
      <c r="M13" s="10"/>
    </row>
    <row r="14" spans="1:15" s="24" customFormat="1" x14ac:dyDescent="0.2">
      <c r="A14" s="14"/>
      <c r="B14" s="10" t="s">
        <v>33</v>
      </c>
      <c r="C14" s="11" t="s">
        <v>34</v>
      </c>
      <c r="D14" s="11" t="s">
        <v>35</v>
      </c>
      <c r="E14" s="14" t="s">
        <v>32</v>
      </c>
      <c r="F14" s="23">
        <v>45963</v>
      </c>
      <c r="G14" s="14" t="s">
        <v>12</v>
      </c>
      <c r="H14" s="14"/>
      <c r="I14" s="14">
        <v>4</v>
      </c>
      <c r="J14" s="15">
        <v>20650000</v>
      </c>
      <c r="K14" s="15"/>
      <c r="L14" s="14"/>
      <c r="M14" s="10"/>
    </row>
    <row r="15" spans="1:15" s="24" customFormat="1" x14ac:dyDescent="0.2">
      <c r="A15" s="14"/>
      <c r="B15" s="10" t="s">
        <v>36</v>
      </c>
      <c r="C15" s="11" t="s">
        <v>34</v>
      </c>
      <c r="D15" s="11" t="s">
        <v>35</v>
      </c>
      <c r="E15" s="14" t="s">
        <v>37</v>
      </c>
      <c r="F15" s="11" t="s">
        <v>38</v>
      </c>
      <c r="G15" s="14" t="s">
        <v>12</v>
      </c>
      <c r="H15" s="15">
        <v>31300000</v>
      </c>
      <c r="I15" s="14"/>
      <c r="J15" s="15"/>
      <c r="K15" s="15"/>
      <c r="L15" s="14" t="s">
        <v>39</v>
      </c>
      <c r="M15" s="10"/>
    </row>
    <row r="16" spans="1:15" s="24" customFormat="1" x14ac:dyDescent="0.2">
      <c r="A16" s="14"/>
      <c r="B16" s="10"/>
      <c r="C16" s="11"/>
      <c r="D16" s="11"/>
      <c r="E16" s="14"/>
      <c r="F16" s="11"/>
      <c r="G16" s="14"/>
      <c r="H16" s="14"/>
      <c r="I16" s="14"/>
      <c r="J16" s="15"/>
      <c r="K16" s="15"/>
      <c r="L16" s="14"/>
      <c r="M16" s="10"/>
    </row>
    <row r="17" spans="1:14" s="24" customFormat="1" ht="35.25" customHeight="1" x14ac:dyDescent="0.2">
      <c r="A17" s="120" t="s">
        <v>40</v>
      </c>
      <c r="B17" s="121"/>
      <c r="C17" s="4"/>
      <c r="D17" s="4"/>
      <c r="E17" s="4"/>
      <c r="F17" s="4"/>
      <c r="G17" s="4"/>
      <c r="H17" s="5">
        <f>SUM(H18:H33)</f>
        <v>321330110</v>
      </c>
      <c r="I17" s="6">
        <f>SUM(I18:I32)</f>
        <v>27</v>
      </c>
      <c r="J17" s="7">
        <f>SUM(J18:J33)</f>
        <v>125250000</v>
      </c>
      <c r="K17" s="7"/>
      <c r="L17" s="4"/>
      <c r="M17" s="8"/>
    </row>
    <row r="18" spans="1:14" s="24" customFormat="1" x14ac:dyDescent="0.2">
      <c r="A18" s="41">
        <v>1</v>
      </c>
      <c r="B18" s="42" t="s">
        <v>41</v>
      </c>
      <c r="C18" s="43" t="s">
        <v>34</v>
      </c>
      <c r="D18" s="43" t="s">
        <v>35</v>
      </c>
      <c r="E18" s="41" t="s">
        <v>42</v>
      </c>
      <c r="F18" s="44">
        <v>45660</v>
      </c>
      <c r="G18" s="51" t="s">
        <v>12</v>
      </c>
      <c r="H18" s="45">
        <v>8250000</v>
      </c>
      <c r="I18" s="41"/>
      <c r="J18" s="45"/>
      <c r="K18" s="45"/>
      <c r="L18" s="41" t="s">
        <v>43</v>
      </c>
      <c r="M18" s="10" t="s">
        <v>73</v>
      </c>
    </row>
    <row r="19" spans="1:14" s="24" customFormat="1" x14ac:dyDescent="0.2">
      <c r="A19" s="41">
        <v>2</v>
      </c>
      <c r="B19" s="42" t="s">
        <v>44</v>
      </c>
      <c r="C19" s="43" t="s">
        <v>34</v>
      </c>
      <c r="D19" s="43" t="s">
        <v>35</v>
      </c>
      <c r="E19" s="41" t="s">
        <v>37</v>
      </c>
      <c r="F19" s="44">
        <v>45811</v>
      </c>
      <c r="G19" s="51" t="s">
        <v>12</v>
      </c>
      <c r="H19" s="45">
        <f>48582450+1540000</f>
        <v>50122450</v>
      </c>
      <c r="I19" s="41"/>
      <c r="J19" s="45"/>
      <c r="K19" s="45"/>
      <c r="L19" s="41"/>
      <c r="M19" s="10" t="s">
        <v>73</v>
      </c>
    </row>
    <row r="20" spans="1:14" s="24" customFormat="1" x14ac:dyDescent="0.2">
      <c r="A20" s="41">
        <v>3</v>
      </c>
      <c r="B20" s="42" t="s">
        <v>45</v>
      </c>
      <c r="C20" s="43" t="s">
        <v>34</v>
      </c>
      <c r="D20" s="43" t="s">
        <v>35</v>
      </c>
      <c r="E20" s="41" t="s">
        <v>32</v>
      </c>
      <c r="F20" s="44">
        <v>45872</v>
      </c>
      <c r="G20" s="51" t="s">
        <v>12</v>
      </c>
      <c r="H20" s="45"/>
      <c r="I20" s="41">
        <v>7</v>
      </c>
      <c r="J20" s="45">
        <v>34100000</v>
      </c>
      <c r="K20" s="45"/>
      <c r="L20" s="41"/>
      <c r="M20" s="10" t="s">
        <v>73</v>
      </c>
    </row>
    <row r="21" spans="1:14" s="24" customFormat="1" ht="16.5" customHeight="1" x14ac:dyDescent="0.2">
      <c r="A21" s="41">
        <v>4</v>
      </c>
      <c r="B21" s="42" t="s">
        <v>46</v>
      </c>
      <c r="C21" s="43" t="s">
        <v>47</v>
      </c>
      <c r="D21" s="43" t="s">
        <v>35</v>
      </c>
      <c r="E21" s="41" t="s">
        <v>48</v>
      </c>
      <c r="F21" s="44">
        <v>45994</v>
      </c>
      <c r="G21" s="51" t="s">
        <v>12</v>
      </c>
      <c r="H21" s="45">
        <v>62737660</v>
      </c>
      <c r="I21" s="41"/>
      <c r="J21" s="45"/>
      <c r="K21" s="45"/>
      <c r="L21" s="41" t="s">
        <v>68</v>
      </c>
      <c r="M21" s="10" t="s">
        <v>73</v>
      </c>
    </row>
    <row r="22" spans="1:14" s="24" customFormat="1" x14ac:dyDescent="0.2">
      <c r="A22" s="41">
        <v>5</v>
      </c>
      <c r="B22" s="42" t="s">
        <v>49</v>
      </c>
      <c r="C22" s="43" t="s">
        <v>53</v>
      </c>
      <c r="D22" s="43" t="s">
        <v>35</v>
      </c>
      <c r="E22" s="41" t="s">
        <v>32</v>
      </c>
      <c r="F22" s="43" t="s">
        <v>50</v>
      </c>
      <c r="G22" s="51" t="s">
        <v>12</v>
      </c>
      <c r="H22" s="45"/>
      <c r="I22" s="41">
        <v>3</v>
      </c>
      <c r="J22" s="45">
        <v>14700000</v>
      </c>
      <c r="K22" s="45"/>
      <c r="L22" s="42" t="s">
        <v>43</v>
      </c>
      <c r="M22" s="10" t="s">
        <v>73</v>
      </c>
    </row>
    <row r="23" spans="1:14" s="32" customFormat="1" ht="31.5" x14ac:dyDescent="0.2">
      <c r="A23" s="17">
        <v>6</v>
      </c>
      <c r="B23" s="30" t="s">
        <v>52</v>
      </c>
      <c r="C23" s="9" t="s">
        <v>54</v>
      </c>
      <c r="D23" s="9" t="s">
        <v>35</v>
      </c>
      <c r="E23" s="17" t="s">
        <v>48</v>
      </c>
      <c r="F23" s="9" t="s">
        <v>55</v>
      </c>
      <c r="G23" s="51" t="s">
        <v>12</v>
      </c>
      <c r="H23" s="31">
        <v>37785000</v>
      </c>
      <c r="I23" s="17"/>
      <c r="J23" s="17"/>
      <c r="K23" s="17"/>
      <c r="L23" s="30" t="s">
        <v>98</v>
      </c>
      <c r="M23" s="30" t="s">
        <v>73</v>
      </c>
    </row>
    <row r="24" spans="1:14" s="24" customFormat="1" x14ac:dyDescent="0.2">
      <c r="A24" s="14">
        <v>7</v>
      </c>
      <c r="B24" s="10" t="s">
        <v>56</v>
      </c>
      <c r="C24" s="11" t="s">
        <v>57</v>
      </c>
      <c r="D24" s="11" t="s">
        <v>35</v>
      </c>
      <c r="E24" s="14" t="s">
        <v>32</v>
      </c>
      <c r="F24" s="11" t="s">
        <v>58</v>
      </c>
      <c r="G24" s="51" t="s">
        <v>12</v>
      </c>
      <c r="H24" s="15"/>
      <c r="I24" s="14">
        <v>4</v>
      </c>
      <c r="J24" s="15">
        <v>17800000</v>
      </c>
      <c r="K24" s="15"/>
      <c r="L24" s="14" t="s">
        <v>59</v>
      </c>
      <c r="M24" s="10" t="s">
        <v>73</v>
      </c>
    </row>
    <row r="25" spans="1:14" s="24" customFormat="1" ht="30" customHeight="1" x14ac:dyDescent="0.2">
      <c r="A25" s="41">
        <v>8</v>
      </c>
      <c r="B25" s="42" t="s">
        <v>60</v>
      </c>
      <c r="C25" s="43" t="s">
        <v>34</v>
      </c>
      <c r="D25" s="43" t="s">
        <v>35</v>
      </c>
      <c r="E25" s="41" t="s">
        <v>48</v>
      </c>
      <c r="F25" s="43" t="s">
        <v>61</v>
      </c>
      <c r="G25" s="51" t="s">
        <v>12</v>
      </c>
      <c r="H25" s="45">
        <v>34335000</v>
      </c>
      <c r="I25" s="41"/>
      <c r="J25" s="41"/>
      <c r="K25" s="41"/>
      <c r="L25" s="42" t="s">
        <v>75</v>
      </c>
      <c r="M25" s="10" t="s">
        <v>73</v>
      </c>
    </row>
    <row r="26" spans="1:14" s="24" customFormat="1" x14ac:dyDescent="0.2">
      <c r="A26" s="41">
        <v>9</v>
      </c>
      <c r="B26" s="42" t="s">
        <v>62</v>
      </c>
      <c r="C26" s="43" t="s">
        <v>63</v>
      </c>
      <c r="D26" s="43" t="s">
        <v>35</v>
      </c>
      <c r="E26" s="41" t="s">
        <v>42</v>
      </c>
      <c r="F26" s="43" t="s">
        <v>61</v>
      </c>
      <c r="G26" s="51" t="s">
        <v>12</v>
      </c>
      <c r="H26" s="45">
        <v>3620000</v>
      </c>
      <c r="I26" s="41"/>
      <c r="J26" s="41"/>
      <c r="K26" s="41"/>
      <c r="L26" s="41" t="s">
        <v>59</v>
      </c>
      <c r="M26" s="10" t="s">
        <v>73</v>
      </c>
    </row>
    <row r="27" spans="1:14" s="24" customFormat="1" x14ac:dyDescent="0.2">
      <c r="A27" s="41">
        <v>10</v>
      </c>
      <c r="B27" s="42" t="s">
        <v>64</v>
      </c>
      <c r="C27" s="43" t="s">
        <v>65</v>
      </c>
      <c r="D27" s="43" t="s">
        <v>35</v>
      </c>
      <c r="E27" s="41" t="s">
        <v>66</v>
      </c>
      <c r="F27" s="43" t="s">
        <v>67</v>
      </c>
      <c r="G27" s="51" t="s">
        <v>12</v>
      </c>
      <c r="H27" s="45">
        <v>10500000</v>
      </c>
      <c r="I27" s="41"/>
      <c r="J27" s="41"/>
      <c r="K27" s="41"/>
      <c r="L27" s="41" t="s">
        <v>43</v>
      </c>
      <c r="M27" s="10" t="s">
        <v>73</v>
      </c>
      <c r="N27" s="36"/>
    </row>
    <row r="28" spans="1:14" s="24" customFormat="1" x14ac:dyDescent="0.2">
      <c r="A28" s="41">
        <v>11</v>
      </c>
      <c r="B28" s="42" t="s">
        <v>45</v>
      </c>
      <c r="C28" s="43" t="s">
        <v>65</v>
      </c>
      <c r="D28" s="43" t="s">
        <v>35</v>
      </c>
      <c r="E28" s="41" t="s">
        <v>37</v>
      </c>
      <c r="F28" s="43" t="s">
        <v>69</v>
      </c>
      <c r="G28" s="51" t="s">
        <v>12</v>
      </c>
      <c r="H28" s="45">
        <f>39820000-2000000</f>
        <v>37820000</v>
      </c>
      <c r="I28" s="41"/>
      <c r="J28" s="41"/>
      <c r="K28" s="41"/>
      <c r="L28" s="41" t="s">
        <v>74</v>
      </c>
      <c r="M28" s="10" t="s">
        <v>73</v>
      </c>
    </row>
    <row r="29" spans="1:14" s="28" customFormat="1" ht="31.5" x14ac:dyDescent="0.2">
      <c r="A29" s="25">
        <v>12</v>
      </c>
      <c r="B29" s="12" t="s">
        <v>70</v>
      </c>
      <c r="C29" s="26" t="s">
        <v>71</v>
      </c>
      <c r="D29" s="26" t="s">
        <v>35</v>
      </c>
      <c r="E29" s="25" t="s">
        <v>72</v>
      </c>
      <c r="F29" s="26" t="s">
        <v>69</v>
      </c>
      <c r="G29" s="51" t="s">
        <v>12</v>
      </c>
      <c r="H29" s="29">
        <f>56860000-J29</f>
        <v>40060000</v>
      </c>
      <c r="I29" s="25">
        <v>4</v>
      </c>
      <c r="J29" s="27">
        <v>16800000</v>
      </c>
      <c r="K29" s="27">
        <f>H29+J29</f>
        <v>56860000</v>
      </c>
      <c r="L29" s="12" t="s">
        <v>111</v>
      </c>
      <c r="M29" s="12"/>
    </row>
    <row r="30" spans="1:14" s="24" customFormat="1" x14ac:dyDescent="0.2">
      <c r="A30" s="41">
        <v>13</v>
      </c>
      <c r="B30" s="42" t="s">
        <v>76</v>
      </c>
      <c r="C30" s="43" t="s">
        <v>99</v>
      </c>
      <c r="D30" s="46" t="s">
        <v>35</v>
      </c>
      <c r="E30" s="41" t="s">
        <v>32</v>
      </c>
      <c r="F30" s="43" t="s">
        <v>77</v>
      </c>
      <c r="G30" s="51" t="s">
        <v>12</v>
      </c>
      <c r="H30" s="48"/>
      <c r="I30" s="41">
        <v>6</v>
      </c>
      <c r="J30" s="45">
        <v>28250000</v>
      </c>
      <c r="K30" s="45"/>
      <c r="L30" s="41" t="s">
        <v>78</v>
      </c>
      <c r="M30" s="10" t="s">
        <v>73</v>
      </c>
    </row>
    <row r="31" spans="1:14" s="32" customFormat="1" x14ac:dyDescent="0.2">
      <c r="A31" s="47">
        <v>14</v>
      </c>
      <c r="B31" s="49" t="s">
        <v>79</v>
      </c>
      <c r="C31" s="46" t="s">
        <v>65</v>
      </c>
      <c r="D31" s="46" t="s">
        <v>35</v>
      </c>
      <c r="E31" s="47" t="s">
        <v>37</v>
      </c>
      <c r="F31" s="46" t="s">
        <v>80</v>
      </c>
      <c r="G31" s="51" t="s">
        <v>12</v>
      </c>
      <c r="H31" s="50">
        <v>8600000</v>
      </c>
      <c r="I31" s="47"/>
      <c r="J31" s="47"/>
      <c r="K31" s="47"/>
      <c r="L31" s="47" t="s">
        <v>81</v>
      </c>
      <c r="M31" s="30" t="s">
        <v>73</v>
      </c>
    </row>
    <row r="32" spans="1:14" s="32" customFormat="1" x14ac:dyDescent="0.2">
      <c r="A32" s="17">
        <v>15</v>
      </c>
      <c r="B32" s="30" t="s">
        <v>92</v>
      </c>
      <c r="C32" s="9" t="s">
        <v>100</v>
      </c>
      <c r="D32" s="9" t="s">
        <v>35</v>
      </c>
      <c r="E32" s="17" t="s">
        <v>32</v>
      </c>
      <c r="F32" s="9" t="s">
        <v>93</v>
      </c>
      <c r="G32" s="51" t="s">
        <v>12</v>
      </c>
      <c r="H32" s="17"/>
      <c r="I32" s="17">
        <v>3</v>
      </c>
      <c r="J32" s="31">
        <v>13600000</v>
      </c>
      <c r="K32" s="31"/>
      <c r="L32" s="17" t="s">
        <v>97</v>
      </c>
      <c r="M32" s="30" t="s">
        <v>73</v>
      </c>
    </row>
    <row r="33" spans="1:13" s="24" customFormat="1" x14ac:dyDescent="0.2">
      <c r="A33" s="17">
        <v>16</v>
      </c>
      <c r="B33" s="10" t="s">
        <v>94</v>
      </c>
      <c r="C33" s="11" t="s">
        <v>101</v>
      </c>
      <c r="D33" s="9" t="s">
        <v>35</v>
      </c>
      <c r="E33" s="14" t="s">
        <v>37</v>
      </c>
      <c r="F33" s="11" t="s">
        <v>95</v>
      </c>
      <c r="G33" s="51" t="s">
        <v>12</v>
      </c>
      <c r="H33" s="15">
        <v>27500000</v>
      </c>
      <c r="I33" s="14"/>
      <c r="J33" s="14"/>
      <c r="K33" s="14"/>
      <c r="L33" s="14" t="s">
        <v>96</v>
      </c>
      <c r="M33" s="10" t="s">
        <v>73</v>
      </c>
    </row>
    <row r="34" spans="1:13" s="24" customFormat="1" x14ac:dyDescent="0.2">
      <c r="A34" s="14"/>
      <c r="B34" s="10"/>
      <c r="C34" s="11"/>
      <c r="D34" s="11"/>
      <c r="E34" s="14"/>
      <c r="F34" s="14"/>
      <c r="G34" s="14"/>
      <c r="H34" s="14"/>
      <c r="I34" s="14"/>
      <c r="J34" s="14"/>
      <c r="K34" s="14"/>
      <c r="L34" s="14"/>
      <c r="M34" s="10"/>
    </row>
    <row r="35" spans="1:13" s="24" customFormat="1" ht="27.75" customHeight="1" x14ac:dyDescent="0.2">
      <c r="A35" s="14"/>
      <c r="B35" s="10"/>
      <c r="C35" s="126" t="s">
        <v>91</v>
      </c>
      <c r="D35" s="127"/>
      <c r="E35" s="127"/>
      <c r="F35" s="127"/>
      <c r="G35" s="127"/>
      <c r="H35" s="127"/>
      <c r="I35" s="127"/>
      <c r="J35" s="128"/>
      <c r="K35" s="85"/>
      <c r="L35" s="14"/>
      <c r="M35" s="10"/>
    </row>
    <row r="36" spans="1:13" s="24" customFormat="1" ht="39" customHeight="1" x14ac:dyDescent="0.2">
      <c r="A36" s="14"/>
      <c r="B36" s="10"/>
      <c r="C36" s="52" t="s">
        <v>0</v>
      </c>
      <c r="D36" s="52" t="s">
        <v>83</v>
      </c>
      <c r="E36" s="117" t="s">
        <v>84</v>
      </c>
      <c r="F36" s="118"/>
      <c r="G36" s="119"/>
      <c r="H36" s="52" t="s">
        <v>85</v>
      </c>
      <c r="I36" s="56" t="s">
        <v>86</v>
      </c>
      <c r="J36" s="52" t="s">
        <v>87</v>
      </c>
      <c r="K36" s="52"/>
      <c r="L36" s="14"/>
      <c r="M36" s="10"/>
    </row>
    <row r="37" spans="1:13" s="24" customFormat="1" ht="24.95" customHeight="1" x14ac:dyDescent="0.2">
      <c r="A37" s="14"/>
      <c r="B37" s="10"/>
      <c r="C37" s="53"/>
      <c r="D37" s="53"/>
      <c r="E37" s="53"/>
      <c r="F37" s="53" t="s">
        <v>18</v>
      </c>
      <c r="G37" s="53"/>
      <c r="H37" s="53"/>
      <c r="I37" s="53"/>
      <c r="J37" s="53"/>
      <c r="K37" s="53"/>
      <c r="L37" s="14"/>
      <c r="M37" s="10"/>
    </row>
    <row r="38" spans="1:13" s="24" customFormat="1" ht="24.95" customHeight="1" x14ac:dyDescent="0.2">
      <c r="A38" s="14"/>
      <c r="B38" s="10"/>
      <c r="C38" s="53">
        <v>1</v>
      </c>
      <c r="D38" s="53" t="s">
        <v>88</v>
      </c>
      <c r="E38" s="53"/>
      <c r="F38" s="53">
        <v>27</v>
      </c>
      <c r="G38" s="53"/>
      <c r="H38" s="53">
        <v>27</v>
      </c>
      <c r="I38" s="54">
        <f>125250000</f>
        <v>125250000</v>
      </c>
      <c r="J38" s="53"/>
      <c r="K38" s="53"/>
      <c r="L38" s="14"/>
      <c r="M38" s="10"/>
    </row>
    <row r="39" spans="1:13" s="24" customFormat="1" ht="24.95" customHeight="1" x14ac:dyDescent="0.2">
      <c r="A39" s="14"/>
      <c r="B39" s="10"/>
      <c r="C39" s="53">
        <v>2</v>
      </c>
      <c r="D39" s="53" t="s">
        <v>89</v>
      </c>
      <c r="E39" s="55"/>
      <c r="F39" s="55">
        <v>321330110</v>
      </c>
      <c r="G39" s="55"/>
      <c r="H39" s="55">
        <v>321330110</v>
      </c>
      <c r="I39" s="54">
        <f>H39</f>
        <v>321330110</v>
      </c>
      <c r="J39" s="53"/>
      <c r="K39" s="53"/>
      <c r="L39" s="14"/>
      <c r="M39" s="10"/>
    </row>
    <row r="40" spans="1:13" s="24" customFormat="1" ht="40.5" customHeight="1" x14ac:dyDescent="0.2">
      <c r="A40" s="14"/>
      <c r="B40" s="10"/>
      <c r="C40" s="114" t="s">
        <v>85</v>
      </c>
      <c r="D40" s="115"/>
      <c r="E40" s="115"/>
      <c r="F40" s="115"/>
      <c r="G40" s="115"/>
      <c r="H40" s="116"/>
      <c r="I40" s="54">
        <f>SUM(I38:I39)</f>
        <v>446580110</v>
      </c>
      <c r="J40" s="53"/>
      <c r="K40" s="53"/>
      <c r="L40" s="14"/>
      <c r="M40" s="10"/>
    </row>
    <row r="41" spans="1:13" s="24" customFormat="1" ht="40.5" customHeight="1" x14ac:dyDescent="0.2">
      <c r="A41" s="74"/>
      <c r="B41" s="75"/>
      <c r="C41" s="76"/>
      <c r="D41" s="77"/>
      <c r="E41" s="77"/>
      <c r="F41" s="77"/>
      <c r="G41" s="77"/>
      <c r="H41" s="78"/>
      <c r="I41" s="79"/>
      <c r="J41" s="80"/>
      <c r="K41" s="80"/>
      <c r="L41" s="81"/>
      <c r="M41" s="82"/>
    </row>
    <row r="42" spans="1:13" s="24" customFormat="1" ht="35.25" customHeight="1" x14ac:dyDescent="0.2">
      <c r="A42" s="120" t="s">
        <v>103</v>
      </c>
      <c r="B42" s="121"/>
      <c r="C42" s="4"/>
      <c r="D42" s="4"/>
      <c r="E42" s="4"/>
      <c r="F42" s="4"/>
      <c r="G42" s="4"/>
      <c r="H42" s="5">
        <f>SUM(H44:H52)</f>
        <v>175452200</v>
      </c>
      <c r="I42" s="6">
        <f>SUM(I44:I52)</f>
        <v>7</v>
      </c>
      <c r="J42" s="7">
        <f>SUM(J44:J52)</f>
        <v>32250000</v>
      </c>
      <c r="K42" s="7"/>
      <c r="L42" s="4"/>
      <c r="M42" s="8"/>
    </row>
    <row r="43" spans="1:13" s="13" customFormat="1" ht="34.5" customHeight="1" x14ac:dyDescent="0.2">
      <c r="A43" s="93">
        <v>1</v>
      </c>
      <c r="B43" s="87" t="s">
        <v>108</v>
      </c>
      <c r="C43" s="86" t="s">
        <v>110</v>
      </c>
      <c r="D43" s="86" t="s">
        <v>106</v>
      </c>
      <c r="E43" s="86" t="s">
        <v>48</v>
      </c>
      <c r="F43" s="88">
        <v>45873</v>
      </c>
      <c r="G43" s="73" t="s">
        <v>12</v>
      </c>
      <c r="H43" s="89">
        <v>144732413</v>
      </c>
      <c r="I43" s="86"/>
      <c r="J43" s="90"/>
      <c r="K43" s="90"/>
      <c r="L43" s="87" t="s">
        <v>109</v>
      </c>
      <c r="M43" s="91" t="s">
        <v>139</v>
      </c>
    </row>
    <row r="44" spans="1:13" ht="18.75" x14ac:dyDescent="0.2">
      <c r="A44" s="94">
        <v>2</v>
      </c>
      <c r="B44" s="65" t="s">
        <v>104</v>
      </c>
      <c r="C44" s="64" t="s">
        <v>105</v>
      </c>
      <c r="D44" s="64" t="s">
        <v>106</v>
      </c>
      <c r="E44" s="64" t="s">
        <v>107</v>
      </c>
      <c r="F44" s="66">
        <v>45873</v>
      </c>
      <c r="G44" s="73" t="s">
        <v>12</v>
      </c>
      <c r="H44" s="61"/>
      <c r="I44" s="59">
        <v>3</v>
      </c>
      <c r="J44" s="61">
        <v>12800000</v>
      </c>
      <c r="K44" s="61"/>
      <c r="L44" s="59"/>
      <c r="M44" s="62"/>
    </row>
    <row r="45" spans="1:13" ht="37.5" x14ac:dyDescent="0.2">
      <c r="A45" s="94">
        <v>3</v>
      </c>
      <c r="B45" s="65" t="s">
        <v>113</v>
      </c>
      <c r="C45" s="64" t="s">
        <v>34</v>
      </c>
      <c r="D45" s="64" t="s">
        <v>106</v>
      </c>
      <c r="E45" s="67" t="s">
        <v>107</v>
      </c>
      <c r="F45" s="66">
        <v>45995</v>
      </c>
      <c r="G45" s="73" t="s">
        <v>12</v>
      </c>
      <c r="H45" s="61"/>
      <c r="I45" s="59">
        <v>3</v>
      </c>
      <c r="J45" s="61">
        <v>14850000</v>
      </c>
      <c r="K45" s="61"/>
      <c r="L45" s="59" t="s">
        <v>114</v>
      </c>
      <c r="M45" s="62"/>
    </row>
    <row r="46" spans="1:13" ht="37.5" x14ac:dyDescent="0.2">
      <c r="A46" s="94">
        <v>4</v>
      </c>
      <c r="B46" s="65" t="s">
        <v>115</v>
      </c>
      <c r="C46" s="64" t="s">
        <v>34</v>
      </c>
      <c r="D46" s="64" t="s">
        <v>106</v>
      </c>
      <c r="E46" s="64" t="s">
        <v>116</v>
      </c>
      <c r="F46" s="66">
        <v>45995</v>
      </c>
      <c r="G46" s="73" t="s">
        <v>12</v>
      </c>
      <c r="H46" s="61">
        <v>17766000</v>
      </c>
      <c r="I46" s="59"/>
      <c r="J46" s="59"/>
      <c r="K46" s="59"/>
      <c r="L46" s="60" t="s">
        <v>134</v>
      </c>
      <c r="M46" s="62" t="s">
        <v>133</v>
      </c>
    </row>
    <row r="47" spans="1:13" ht="18.75" x14ac:dyDescent="0.2">
      <c r="A47" s="94">
        <v>5</v>
      </c>
      <c r="B47" s="65" t="s">
        <v>117</v>
      </c>
      <c r="C47" s="64" t="s">
        <v>34</v>
      </c>
      <c r="D47" s="64" t="s">
        <v>106</v>
      </c>
      <c r="E47" s="64" t="s">
        <v>116</v>
      </c>
      <c r="F47" s="64" t="s">
        <v>118</v>
      </c>
      <c r="G47" s="73" t="s">
        <v>12</v>
      </c>
      <c r="H47" s="61">
        <v>15701000</v>
      </c>
      <c r="I47" s="59"/>
      <c r="J47" s="59"/>
      <c r="K47" s="59"/>
      <c r="L47" s="59" t="s">
        <v>119</v>
      </c>
      <c r="M47" s="62" t="s">
        <v>133</v>
      </c>
    </row>
    <row r="48" spans="1:13" ht="18.75" x14ac:dyDescent="0.2">
      <c r="A48" s="94">
        <v>6</v>
      </c>
      <c r="B48" s="65" t="s">
        <v>120</v>
      </c>
      <c r="C48" s="64" t="s">
        <v>121</v>
      </c>
      <c r="D48" s="64" t="s">
        <v>106</v>
      </c>
      <c r="E48" s="64" t="s">
        <v>122</v>
      </c>
      <c r="F48" s="64" t="s">
        <v>123</v>
      </c>
      <c r="G48" s="73" t="s">
        <v>12</v>
      </c>
      <c r="H48" s="61">
        <v>31085200</v>
      </c>
      <c r="I48" s="59"/>
      <c r="J48" s="59"/>
      <c r="K48" s="59"/>
      <c r="L48" s="59" t="s">
        <v>124</v>
      </c>
      <c r="M48" s="62" t="s">
        <v>133</v>
      </c>
    </row>
    <row r="49" spans="1:14" ht="18.75" x14ac:dyDescent="0.2">
      <c r="A49" s="94">
        <v>7</v>
      </c>
      <c r="B49" s="65" t="s">
        <v>125</v>
      </c>
      <c r="C49" s="64" t="s">
        <v>126</v>
      </c>
      <c r="D49" s="64" t="s">
        <v>106</v>
      </c>
      <c r="E49" s="64" t="s">
        <v>107</v>
      </c>
      <c r="F49" s="64" t="s">
        <v>127</v>
      </c>
      <c r="G49" s="73" t="s">
        <v>12</v>
      </c>
      <c r="H49" s="61"/>
      <c r="I49" s="59">
        <v>1</v>
      </c>
      <c r="J49" s="61">
        <v>4600000</v>
      </c>
      <c r="K49" s="61"/>
      <c r="L49" s="59" t="s">
        <v>128</v>
      </c>
      <c r="M49" s="62"/>
      <c r="N49" s="92"/>
    </row>
    <row r="50" spans="1:14" ht="45.75" customHeight="1" x14ac:dyDescent="0.2">
      <c r="A50" s="94">
        <v>8</v>
      </c>
      <c r="B50" s="65" t="s">
        <v>130</v>
      </c>
      <c r="C50" s="64" t="s">
        <v>34</v>
      </c>
      <c r="D50" s="64" t="s">
        <v>106</v>
      </c>
      <c r="E50" s="64" t="s">
        <v>37</v>
      </c>
      <c r="F50" s="64" t="s">
        <v>131</v>
      </c>
      <c r="G50" s="73" t="s">
        <v>12</v>
      </c>
      <c r="H50" s="61">
        <v>68800000</v>
      </c>
      <c r="I50" s="59"/>
      <c r="J50" s="59"/>
      <c r="K50" s="59"/>
      <c r="L50" s="60" t="s">
        <v>136</v>
      </c>
      <c r="M50" s="62" t="s">
        <v>133</v>
      </c>
    </row>
    <row r="51" spans="1:14" ht="44.25" customHeight="1" x14ac:dyDescent="0.2">
      <c r="A51" s="94">
        <v>9</v>
      </c>
      <c r="B51" s="65" t="s">
        <v>138</v>
      </c>
      <c r="C51" s="64" t="s">
        <v>34</v>
      </c>
      <c r="D51" s="64" t="s">
        <v>106</v>
      </c>
      <c r="E51" s="64" t="s">
        <v>132</v>
      </c>
      <c r="F51" s="64" t="s">
        <v>131</v>
      </c>
      <c r="G51" s="73" t="s">
        <v>12</v>
      </c>
      <c r="H51" s="61">
        <v>42100000</v>
      </c>
      <c r="I51" s="59"/>
      <c r="J51" s="59"/>
      <c r="K51" s="59"/>
      <c r="L51" s="60" t="s">
        <v>135</v>
      </c>
      <c r="M51" s="62" t="s">
        <v>133</v>
      </c>
    </row>
    <row r="52" spans="1:14" ht="18.75" x14ac:dyDescent="0.2">
      <c r="A52" s="64"/>
      <c r="B52" s="65"/>
      <c r="C52" s="64"/>
      <c r="D52" s="64"/>
      <c r="E52" s="64"/>
      <c r="F52" s="64"/>
      <c r="G52" s="64" t="s">
        <v>129</v>
      </c>
      <c r="H52" s="61"/>
      <c r="I52" s="59"/>
      <c r="J52" s="59"/>
      <c r="K52" s="59"/>
      <c r="L52" s="59"/>
      <c r="M52" s="62"/>
    </row>
    <row r="53" spans="1:14" ht="18.75" x14ac:dyDescent="0.2">
      <c r="A53" s="64"/>
      <c r="B53" s="65"/>
      <c r="C53" s="64"/>
      <c r="D53" s="64"/>
      <c r="E53" s="64"/>
      <c r="F53" s="64"/>
      <c r="G53" s="64"/>
      <c r="H53" s="59"/>
      <c r="I53" s="59"/>
      <c r="J53" s="59"/>
      <c r="K53" s="59"/>
      <c r="L53" s="59"/>
      <c r="M53" s="62"/>
    </row>
    <row r="54" spans="1:14" ht="39.75" customHeight="1" x14ac:dyDescent="0.2">
      <c r="A54" s="64"/>
      <c r="B54" s="65"/>
      <c r="C54" s="64"/>
      <c r="D54" s="126" t="s">
        <v>137</v>
      </c>
      <c r="E54" s="127"/>
      <c r="F54" s="127"/>
      <c r="G54" s="127"/>
      <c r="H54" s="127"/>
      <c r="I54" s="127"/>
      <c r="J54" s="127"/>
      <c r="K54" s="127"/>
      <c r="L54" s="128"/>
      <c r="M54" s="62"/>
    </row>
    <row r="55" spans="1:14" ht="54" customHeight="1" x14ac:dyDescent="0.2">
      <c r="A55" s="64"/>
      <c r="B55" s="65"/>
      <c r="C55" s="64"/>
      <c r="D55" s="52" t="s">
        <v>0</v>
      </c>
      <c r="E55" s="52" t="s">
        <v>83</v>
      </c>
      <c r="F55" s="117" t="s">
        <v>84</v>
      </c>
      <c r="G55" s="118"/>
      <c r="H55" s="119"/>
      <c r="I55" s="52" t="s">
        <v>85</v>
      </c>
      <c r="J55" s="56" t="s">
        <v>86</v>
      </c>
      <c r="K55" s="56"/>
      <c r="L55" s="52" t="s">
        <v>87</v>
      </c>
      <c r="M55" s="62"/>
    </row>
    <row r="56" spans="1:14" ht="22.5" customHeight="1" x14ac:dyDescent="0.2">
      <c r="A56" s="64"/>
      <c r="B56" s="65"/>
      <c r="C56" s="64"/>
      <c r="D56" s="53"/>
      <c r="E56" s="53"/>
      <c r="F56" s="53"/>
      <c r="G56" s="53" t="s">
        <v>18</v>
      </c>
      <c r="H56" s="53"/>
      <c r="I56" s="53"/>
      <c r="J56" s="53"/>
      <c r="K56" s="53"/>
      <c r="L56" s="53"/>
      <c r="M56" s="62"/>
    </row>
    <row r="57" spans="1:14" ht="40.5" customHeight="1" x14ac:dyDescent="0.2">
      <c r="A57" s="64"/>
      <c r="B57" s="65"/>
      <c r="C57" s="64"/>
      <c r="D57" s="53">
        <v>1</v>
      </c>
      <c r="E57" s="53" t="s">
        <v>88</v>
      </c>
      <c r="F57" s="53"/>
      <c r="G57" s="53">
        <v>7</v>
      </c>
      <c r="H57" s="53"/>
      <c r="I57" s="53">
        <f>G57</f>
        <v>7</v>
      </c>
      <c r="J57" s="54">
        <v>32250000</v>
      </c>
      <c r="K57" s="54"/>
      <c r="L57" s="53"/>
      <c r="M57" s="39"/>
    </row>
    <row r="58" spans="1:14" ht="40.5" x14ac:dyDescent="0.2">
      <c r="A58" s="64"/>
      <c r="B58" s="65"/>
      <c r="C58" s="64"/>
      <c r="D58" s="53">
        <v>2</v>
      </c>
      <c r="E58" s="83" t="s">
        <v>89</v>
      </c>
      <c r="F58" s="55"/>
      <c r="G58" s="55">
        <v>175452200</v>
      </c>
      <c r="H58" s="55"/>
      <c r="I58" s="84">
        <f>G58</f>
        <v>175452200</v>
      </c>
      <c r="J58" s="54">
        <f>I58</f>
        <v>175452200</v>
      </c>
      <c r="K58" s="54"/>
      <c r="L58" s="53"/>
      <c r="M58" s="39"/>
    </row>
    <row r="59" spans="1:14" ht="45" customHeight="1" x14ac:dyDescent="0.2">
      <c r="B59" s="65"/>
      <c r="C59" s="64"/>
      <c r="D59" s="114" t="s">
        <v>85</v>
      </c>
      <c r="E59" s="115"/>
      <c r="F59" s="115"/>
      <c r="G59" s="115"/>
      <c r="H59" s="115"/>
      <c r="I59" s="116"/>
      <c r="J59" s="54">
        <f>SUM(J57:J58)</f>
        <v>207702200</v>
      </c>
      <c r="K59" s="54"/>
      <c r="L59" s="53"/>
      <c r="M59" s="39"/>
    </row>
    <row r="60" spans="1:14" ht="18.75" x14ac:dyDescent="0.2">
      <c r="A60" s="64"/>
      <c r="B60" s="58"/>
      <c r="C60" s="59"/>
      <c r="D60" s="59"/>
      <c r="E60" s="57"/>
      <c r="F60" s="57"/>
      <c r="G60" s="57"/>
      <c r="H60" s="57"/>
      <c r="I60" s="57"/>
      <c r="J60" s="57"/>
      <c r="K60" s="57"/>
      <c r="L60" s="57"/>
      <c r="M60" s="39"/>
    </row>
    <row r="61" spans="1:14" ht="18.75" x14ac:dyDescent="0.2">
      <c r="A61" s="57"/>
      <c r="B61" s="58"/>
      <c r="C61" s="59"/>
      <c r="D61" s="59"/>
      <c r="E61" s="57"/>
      <c r="F61" s="57"/>
      <c r="G61" s="57"/>
      <c r="H61" s="57"/>
      <c r="I61" s="57"/>
      <c r="J61" s="57"/>
      <c r="K61" s="57"/>
      <c r="L61" s="57"/>
      <c r="M61" s="39"/>
    </row>
    <row r="62" spans="1:14" s="24" customFormat="1" ht="35.25" customHeight="1" x14ac:dyDescent="0.2">
      <c r="A62" s="120" t="s">
        <v>141</v>
      </c>
      <c r="B62" s="121"/>
      <c r="C62" s="4"/>
      <c r="D62" s="4"/>
      <c r="E62" s="4"/>
      <c r="F62" s="4"/>
      <c r="G62" s="4"/>
      <c r="H62" s="5">
        <f>SUM(H63:H73)</f>
        <v>484346000</v>
      </c>
      <c r="I62" s="6">
        <f>SUM(I64:I72)</f>
        <v>6</v>
      </c>
      <c r="J62" s="7">
        <f>SUM(J63:J72)</f>
        <v>28300000</v>
      </c>
      <c r="K62" s="7">
        <f>SUM(K63:K73)</f>
        <v>512646000</v>
      </c>
      <c r="L62" s="4"/>
      <c r="M62" s="8"/>
    </row>
    <row r="63" spans="1:14" ht="18.75" x14ac:dyDescent="0.3">
      <c r="A63" s="57">
        <v>1</v>
      </c>
      <c r="B63" s="58" t="s">
        <v>142</v>
      </c>
      <c r="C63" s="59" t="s">
        <v>34</v>
      </c>
      <c r="D63" s="59"/>
      <c r="E63" s="57" t="s">
        <v>143</v>
      </c>
      <c r="F63" s="100">
        <v>45813</v>
      </c>
      <c r="G63" s="103" t="s">
        <v>12</v>
      </c>
      <c r="H63" s="99">
        <v>8700000</v>
      </c>
      <c r="I63" s="57"/>
      <c r="J63" s="57"/>
      <c r="K63" s="102">
        <f>H63+J63</f>
        <v>8700000</v>
      </c>
      <c r="L63" s="57" t="s">
        <v>147</v>
      </c>
      <c r="M63" s="39" t="s">
        <v>133</v>
      </c>
    </row>
    <row r="64" spans="1:14" ht="18.75" x14ac:dyDescent="0.3">
      <c r="A64" s="57">
        <v>2</v>
      </c>
      <c r="B64" s="58" t="s">
        <v>144</v>
      </c>
      <c r="C64" s="59" t="s">
        <v>34</v>
      </c>
      <c r="D64" s="59"/>
      <c r="E64" s="57" t="s">
        <v>32</v>
      </c>
      <c r="F64" s="100">
        <v>45935</v>
      </c>
      <c r="G64" s="103" t="s">
        <v>12</v>
      </c>
      <c r="H64" s="57"/>
      <c r="I64" s="95">
        <v>4</v>
      </c>
      <c r="J64" s="98">
        <v>19100000</v>
      </c>
      <c r="K64" s="102">
        <f t="shared" ref="K64:K73" si="0">H64+J64</f>
        <v>19100000</v>
      </c>
      <c r="L64" s="38"/>
      <c r="M64" s="39" t="s">
        <v>133</v>
      </c>
    </row>
    <row r="65" spans="1:13 16384:16384" ht="18.75" x14ac:dyDescent="0.3">
      <c r="A65" s="57">
        <v>3</v>
      </c>
      <c r="B65" s="58" t="s">
        <v>145</v>
      </c>
      <c r="C65" s="59" t="s">
        <v>34</v>
      </c>
      <c r="D65" s="59"/>
      <c r="E65" s="57" t="s">
        <v>37</v>
      </c>
      <c r="F65" s="100">
        <v>45935</v>
      </c>
      <c r="G65" s="103" t="s">
        <v>12</v>
      </c>
      <c r="H65" s="99">
        <v>35500000</v>
      </c>
      <c r="I65" s="98"/>
      <c r="J65" s="98"/>
      <c r="K65" s="102">
        <f t="shared" si="0"/>
        <v>35500000</v>
      </c>
      <c r="L65" s="38" t="s">
        <v>148</v>
      </c>
      <c r="M65" s="39" t="s">
        <v>133</v>
      </c>
    </row>
    <row r="66" spans="1:13 16384:16384" ht="18.75" x14ac:dyDescent="0.3">
      <c r="A66" s="57">
        <v>4</v>
      </c>
      <c r="B66" s="58" t="s">
        <v>146</v>
      </c>
      <c r="C66" s="59" t="s">
        <v>34</v>
      </c>
      <c r="D66" s="59"/>
      <c r="E66" s="57" t="s">
        <v>37</v>
      </c>
      <c r="F66" s="100">
        <v>45966</v>
      </c>
      <c r="G66" s="103" t="s">
        <v>12</v>
      </c>
      <c r="H66" s="99">
        <v>52050000</v>
      </c>
      <c r="I66" s="98"/>
      <c r="J66" s="98"/>
      <c r="K66" s="102">
        <f t="shared" si="0"/>
        <v>52050000</v>
      </c>
      <c r="L66" s="38" t="s">
        <v>124</v>
      </c>
      <c r="M66" s="39" t="s">
        <v>133</v>
      </c>
    </row>
    <row r="67" spans="1:13 16384:16384" ht="18.75" x14ac:dyDescent="0.3">
      <c r="A67" s="57">
        <v>5</v>
      </c>
      <c r="B67" s="58" t="s">
        <v>149</v>
      </c>
      <c r="C67" s="59" t="s">
        <v>150</v>
      </c>
      <c r="D67" s="59"/>
      <c r="E67" s="57" t="s">
        <v>132</v>
      </c>
      <c r="F67" s="101" t="s">
        <v>151</v>
      </c>
      <c r="G67" s="103" t="s">
        <v>12</v>
      </c>
      <c r="H67" s="99">
        <v>93800000</v>
      </c>
      <c r="I67" s="98"/>
      <c r="J67" s="98"/>
      <c r="K67" s="102">
        <v>93800000</v>
      </c>
      <c r="L67" s="38" t="s">
        <v>170</v>
      </c>
      <c r="M67" s="39" t="s">
        <v>133</v>
      </c>
    </row>
    <row r="68" spans="1:13 16384:16384" ht="18.75" x14ac:dyDescent="0.2">
      <c r="A68" s="57">
        <v>6</v>
      </c>
      <c r="B68" s="58" t="s">
        <v>153</v>
      </c>
      <c r="C68" s="59" t="s">
        <v>154</v>
      </c>
      <c r="D68" s="59"/>
      <c r="E68" s="57" t="s">
        <v>32</v>
      </c>
      <c r="F68" s="59" t="s">
        <v>155</v>
      </c>
      <c r="G68" s="103" t="s">
        <v>12</v>
      </c>
      <c r="H68" s="99"/>
      <c r="I68" s="98">
        <v>1</v>
      </c>
      <c r="J68" s="98">
        <v>4800000</v>
      </c>
      <c r="K68" s="102">
        <f t="shared" si="0"/>
        <v>4800000</v>
      </c>
      <c r="L68" s="38" t="s">
        <v>156</v>
      </c>
      <c r="M68" s="39" t="s">
        <v>133</v>
      </c>
    </row>
    <row r="69" spans="1:13 16384:16384" ht="18.75" x14ac:dyDescent="0.2">
      <c r="A69" s="57">
        <v>7</v>
      </c>
      <c r="B69" s="58" t="s">
        <v>157</v>
      </c>
      <c r="C69" s="59" t="s">
        <v>105</v>
      </c>
      <c r="D69" s="59"/>
      <c r="E69" s="57" t="s">
        <v>158</v>
      </c>
      <c r="F69" s="59" t="s">
        <v>159</v>
      </c>
      <c r="G69" s="103" t="s">
        <v>12</v>
      </c>
      <c r="H69" s="99">
        <v>21940000</v>
      </c>
      <c r="I69" s="98"/>
      <c r="J69" s="98"/>
      <c r="K69" s="102">
        <f t="shared" si="0"/>
        <v>21940000</v>
      </c>
      <c r="L69" s="38" t="s">
        <v>171</v>
      </c>
      <c r="M69" s="39" t="s">
        <v>133</v>
      </c>
      <c r="XFD69" s="3" t="s">
        <v>168</v>
      </c>
    </row>
    <row r="70" spans="1:13 16384:16384" ht="18.75" x14ac:dyDescent="0.2">
      <c r="A70" s="57">
        <v>8</v>
      </c>
      <c r="B70" s="58" t="s">
        <v>160</v>
      </c>
      <c r="C70" s="59" t="s">
        <v>161</v>
      </c>
      <c r="D70" s="59"/>
      <c r="E70" s="57" t="s">
        <v>32</v>
      </c>
      <c r="F70" s="59" t="s">
        <v>162</v>
      </c>
      <c r="G70" s="103" t="s">
        <v>12</v>
      </c>
      <c r="H70" s="99"/>
      <c r="I70" s="98">
        <v>1</v>
      </c>
      <c r="J70" s="98">
        <v>4400000</v>
      </c>
      <c r="K70" s="102">
        <f t="shared" si="0"/>
        <v>4400000</v>
      </c>
      <c r="L70" s="38" t="s">
        <v>163</v>
      </c>
      <c r="M70" s="39" t="s">
        <v>133</v>
      </c>
    </row>
    <row r="71" spans="1:13 16384:16384" ht="18.75" x14ac:dyDescent="0.2">
      <c r="A71" s="57">
        <v>9</v>
      </c>
      <c r="B71" s="58" t="s">
        <v>164</v>
      </c>
      <c r="C71" s="59" t="s">
        <v>165</v>
      </c>
      <c r="D71" s="59"/>
      <c r="E71" s="57" t="s">
        <v>166</v>
      </c>
      <c r="F71" s="59" t="s">
        <v>167</v>
      </c>
      <c r="G71" s="103" t="s">
        <v>12</v>
      </c>
      <c r="H71" s="99">
        <v>15100000</v>
      </c>
      <c r="I71" s="98"/>
      <c r="J71" s="98"/>
      <c r="K71" s="102">
        <v>15100000</v>
      </c>
      <c r="L71" s="38" t="s">
        <v>190</v>
      </c>
      <c r="M71" s="39"/>
    </row>
    <row r="72" spans="1:13 16384:16384" ht="56.25" x14ac:dyDescent="0.2">
      <c r="A72" s="57">
        <v>10</v>
      </c>
      <c r="B72" s="58" t="s">
        <v>169</v>
      </c>
      <c r="C72" s="59" t="s">
        <v>34</v>
      </c>
      <c r="D72" s="59"/>
      <c r="E72" s="64" t="s">
        <v>158</v>
      </c>
      <c r="F72" s="59" t="s">
        <v>77</v>
      </c>
      <c r="G72" s="103" t="s">
        <v>12</v>
      </c>
      <c r="H72" s="99">
        <v>141466000</v>
      </c>
      <c r="I72" s="95"/>
      <c r="J72" s="95"/>
      <c r="K72" s="102">
        <f t="shared" si="0"/>
        <v>141466000</v>
      </c>
      <c r="L72" s="38" t="s">
        <v>179</v>
      </c>
      <c r="M72" s="39"/>
    </row>
    <row r="73" spans="1:13 16384:16384" ht="29.25" customHeight="1" x14ac:dyDescent="0.2">
      <c r="A73" s="57">
        <v>11</v>
      </c>
      <c r="B73" s="58" t="s">
        <v>173</v>
      </c>
      <c r="C73" s="59" t="s">
        <v>174</v>
      </c>
      <c r="D73" s="59" t="s">
        <v>48</v>
      </c>
      <c r="E73" s="64" t="s">
        <v>48</v>
      </c>
      <c r="F73" s="59" t="s">
        <v>175</v>
      </c>
      <c r="G73" s="103" t="s">
        <v>12</v>
      </c>
      <c r="H73" s="99">
        <v>115790000</v>
      </c>
      <c r="I73" s="95"/>
      <c r="J73" s="95"/>
      <c r="K73" s="102">
        <f t="shared" si="0"/>
        <v>115790000</v>
      </c>
      <c r="L73" s="38" t="s">
        <v>124</v>
      </c>
      <c r="M73" s="39"/>
    </row>
    <row r="74" spans="1:13 16384:16384" ht="20.25" x14ac:dyDescent="0.2">
      <c r="A74" s="57"/>
      <c r="B74" s="58"/>
      <c r="C74" s="59"/>
      <c r="D74" s="59"/>
      <c r="E74" s="122" t="s">
        <v>172</v>
      </c>
      <c r="F74" s="123"/>
      <c r="G74" s="123"/>
      <c r="H74" s="123"/>
      <c r="I74" s="123"/>
      <c r="J74" s="123"/>
      <c r="K74" s="123"/>
      <c r="L74" s="123"/>
      <c r="M74" s="124"/>
    </row>
    <row r="75" spans="1:13 16384:16384" ht="60.75" x14ac:dyDescent="0.2">
      <c r="A75" s="57"/>
      <c r="B75" s="96"/>
      <c r="C75" s="97"/>
      <c r="D75" s="97"/>
      <c r="E75" s="52" t="s">
        <v>0</v>
      </c>
      <c r="F75" s="52" t="s">
        <v>83</v>
      </c>
      <c r="G75" s="117" t="s">
        <v>84</v>
      </c>
      <c r="H75" s="118"/>
      <c r="I75" s="119"/>
      <c r="J75" s="52" t="s">
        <v>85</v>
      </c>
      <c r="K75" s="56" t="s">
        <v>86</v>
      </c>
      <c r="L75" s="56"/>
      <c r="M75" s="52" t="s">
        <v>87</v>
      </c>
    </row>
    <row r="76" spans="1:13 16384:16384" ht="20.25" x14ac:dyDescent="0.2">
      <c r="A76" s="57"/>
      <c r="B76" s="53"/>
      <c r="C76" s="97"/>
      <c r="D76" s="97"/>
      <c r="F76" s="53"/>
      <c r="G76" s="53"/>
      <c r="H76" s="53" t="s">
        <v>18</v>
      </c>
      <c r="I76" s="53"/>
      <c r="J76" s="53"/>
      <c r="K76" s="53"/>
      <c r="L76" s="53"/>
      <c r="M76" s="53"/>
    </row>
    <row r="77" spans="1:13 16384:16384" ht="20.25" x14ac:dyDescent="0.2">
      <c r="A77" s="95"/>
      <c r="B77" s="96"/>
      <c r="C77" s="97"/>
      <c r="D77" s="97"/>
      <c r="E77" s="53">
        <v>1</v>
      </c>
      <c r="F77" s="53" t="s">
        <v>88</v>
      </c>
      <c r="G77" s="53"/>
      <c r="H77" s="53">
        <v>6</v>
      </c>
      <c r="I77" s="53"/>
      <c r="J77" s="53">
        <f>H77</f>
        <v>6</v>
      </c>
      <c r="K77" s="54">
        <v>28300000</v>
      </c>
      <c r="L77" s="54"/>
      <c r="M77" s="53"/>
    </row>
    <row r="78" spans="1:13 16384:16384" ht="40.5" x14ac:dyDescent="0.2">
      <c r="A78" s="95"/>
      <c r="B78" s="96"/>
      <c r="C78" s="97"/>
      <c r="D78" s="97"/>
      <c r="E78" s="53">
        <v>2</v>
      </c>
      <c r="F78" s="83" t="s">
        <v>89</v>
      </c>
      <c r="G78" s="55"/>
      <c r="H78" s="55">
        <f>H62</f>
        <v>484346000</v>
      </c>
      <c r="I78" s="55"/>
      <c r="J78" s="84">
        <f>H78</f>
        <v>484346000</v>
      </c>
      <c r="K78" s="54">
        <f>J78</f>
        <v>484346000</v>
      </c>
      <c r="L78" s="54"/>
      <c r="M78" s="53"/>
    </row>
    <row r="79" spans="1:13 16384:16384" ht="20.25" x14ac:dyDescent="0.2">
      <c r="A79" s="95"/>
      <c r="B79" s="96"/>
      <c r="C79" s="97"/>
      <c r="D79" s="97"/>
      <c r="E79" s="114" t="s">
        <v>85</v>
      </c>
      <c r="F79" s="115"/>
      <c r="G79" s="115"/>
      <c r="H79" s="115"/>
      <c r="I79" s="115"/>
      <c r="J79" s="116"/>
      <c r="K79" s="54">
        <f>SUM(K77:K78)</f>
        <v>512646000</v>
      </c>
      <c r="L79" s="54"/>
      <c r="M79" s="53"/>
    </row>
    <row r="80" spans="1:13 16384:16384" ht="18.75" x14ac:dyDescent="0.2">
      <c r="A80" s="95"/>
      <c r="B80" s="96"/>
      <c r="C80" s="97"/>
      <c r="D80" s="97"/>
      <c r="E80" s="95"/>
      <c r="F80" s="95"/>
      <c r="G80" s="95"/>
      <c r="H80" s="95"/>
      <c r="I80" s="95"/>
      <c r="J80" s="95"/>
      <c r="K80" s="95"/>
      <c r="L80" s="38"/>
      <c r="M80" s="39"/>
    </row>
    <row r="81" spans="1:13" ht="30.75" customHeight="1" x14ac:dyDescent="0.2">
      <c r="A81" s="120" t="s">
        <v>176</v>
      </c>
      <c r="B81" s="121"/>
      <c r="C81" s="4"/>
      <c r="D81" s="4"/>
      <c r="E81" s="4"/>
      <c r="F81" s="4"/>
      <c r="G81" s="4"/>
      <c r="H81" s="5">
        <f>SUM(H82:H86)</f>
        <v>173293000</v>
      </c>
      <c r="I81" s="6">
        <f>SUM(I82:I90)</f>
        <v>12</v>
      </c>
      <c r="J81" s="7">
        <f>SUM(J82:J87)</f>
        <v>50300000</v>
      </c>
      <c r="K81" s="7">
        <f>SUM(K82:K86)</f>
        <v>223593000</v>
      </c>
      <c r="L81" s="4"/>
      <c r="M81" s="8"/>
    </row>
    <row r="82" spans="1:13" ht="18.75" x14ac:dyDescent="0.2">
      <c r="A82" s="57">
        <v>1</v>
      </c>
      <c r="B82" s="58" t="s">
        <v>180</v>
      </c>
      <c r="C82" s="59" t="s">
        <v>178</v>
      </c>
      <c r="D82" s="59"/>
      <c r="E82" s="57" t="s">
        <v>116</v>
      </c>
      <c r="F82" s="68">
        <v>45694</v>
      </c>
      <c r="G82" s="104" t="s">
        <v>12</v>
      </c>
      <c r="H82" s="99">
        <v>7910000</v>
      </c>
      <c r="I82" s="57"/>
      <c r="J82" s="57"/>
      <c r="K82" s="102">
        <f>H82+J82</f>
        <v>7910000</v>
      </c>
      <c r="L82" s="14" t="s">
        <v>152</v>
      </c>
      <c r="M82" s="39" t="s">
        <v>133</v>
      </c>
    </row>
    <row r="83" spans="1:13" ht="18.75" x14ac:dyDescent="0.2">
      <c r="A83" s="57">
        <v>2</v>
      </c>
      <c r="B83" s="58" t="s">
        <v>177</v>
      </c>
      <c r="C83" s="59" t="s">
        <v>178</v>
      </c>
      <c r="D83" s="59"/>
      <c r="E83" s="57" t="s">
        <v>206</v>
      </c>
      <c r="F83" s="68">
        <v>45875</v>
      </c>
      <c r="G83" s="104" t="s">
        <v>12</v>
      </c>
      <c r="H83" s="99">
        <f>149583000-J83</f>
        <v>130983000</v>
      </c>
      <c r="I83" s="57">
        <v>4</v>
      </c>
      <c r="J83" s="99">
        <v>18600000</v>
      </c>
      <c r="K83" s="102">
        <f>H83+J83</f>
        <v>149583000</v>
      </c>
      <c r="L83" s="14" t="s">
        <v>191</v>
      </c>
      <c r="M83" s="39" t="s">
        <v>193</v>
      </c>
    </row>
    <row r="84" spans="1:13" ht="18.75" x14ac:dyDescent="0.2">
      <c r="A84" s="57">
        <v>3</v>
      </c>
      <c r="B84" s="58" t="s">
        <v>181</v>
      </c>
      <c r="C84" s="59" t="s">
        <v>178</v>
      </c>
      <c r="D84" s="59"/>
      <c r="E84" s="57" t="s">
        <v>182</v>
      </c>
      <c r="F84" s="59" t="s">
        <v>192</v>
      </c>
      <c r="G84" s="104" t="s">
        <v>12</v>
      </c>
      <c r="H84" s="99">
        <v>23000000</v>
      </c>
      <c r="I84" s="57"/>
      <c r="J84" s="57"/>
      <c r="K84" s="102">
        <f t="shared" ref="K84:K85" si="1">H84+J84</f>
        <v>23000000</v>
      </c>
      <c r="L84" s="14" t="s">
        <v>152</v>
      </c>
      <c r="M84" s="39" t="s">
        <v>133</v>
      </c>
    </row>
    <row r="85" spans="1:13" ht="18.75" x14ac:dyDescent="0.2">
      <c r="A85" s="57">
        <v>4</v>
      </c>
      <c r="B85" s="58" t="s">
        <v>183</v>
      </c>
      <c r="C85" s="59" t="s">
        <v>178</v>
      </c>
      <c r="D85" s="59"/>
      <c r="E85" s="57" t="s">
        <v>184</v>
      </c>
      <c r="F85" s="59" t="s">
        <v>185</v>
      </c>
      <c r="G85" s="104" t="s">
        <v>12</v>
      </c>
      <c r="H85" s="99">
        <v>11400000</v>
      </c>
      <c r="I85" s="57"/>
      <c r="J85" s="57"/>
      <c r="K85" s="102">
        <f t="shared" si="1"/>
        <v>11400000</v>
      </c>
      <c r="L85" s="14" t="s">
        <v>186</v>
      </c>
      <c r="M85" s="39" t="s">
        <v>133</v>
      </c>
    </row>
    <row r="86" spans="1:13" ht="18.75" x14ac:dyDescent="0.2">
      <c r="A86" s="57">
        <v>5</v>
      </c>
      <c r="B86" s="58" t="s">
        <v>187</v>
      </c>
      <c r="C86" s="59" t="s">
        <v>178</v>
      </c>
      <c r="D86" s="59"/>
      <c r="E86" s="57" t="s">
        <v>188</v>
      </c>
      <c r="F86" s="59" t="s">
        <v>185</v>
      </c>
      <c r="G86" s="104" t="s">
        <v>12</v>
      </c>
      <c r="H86" s="99"/>
      <c r="I86" s="61">
        <v>8</v>
      </c>
      <c r="J86" s="61">
        <v>31700000</v>
      </c>
      <c r="K86" s="102">
        <f t="shared" ref="K86" si="2">H86+J86</f>
        <v>31700000</v>
      </c>
      <c r="L86" s="14" t="s">
        <v>189</v>
      </c>
      <c r="M86" s="39" t="s">
        <v>133</v>
      </c>
    </row>
    <row r="87" spans="1:13" ht="18.75" x14ac:dyDescent="0.2">
      <c r="A87" s="57"/>
      <c r="B87" s="58"/>
      <c r="C87" s="59"/>
      <c r="D87" s="59"/>
      <c r="E87" s="57"/>
      <c r="F87" s="59"/>
      <c r="G87" s="59"/>
      <c r="H87" s="99"/>
      <c r="I87" s="57"/>
      <c r="J87" s="57"/>
      <c r="K87" s="57"/>
      <c r="L87" s="14"/>
      <c r="M87" s="39"/>
    </row>
    <row r="88" spans="1:13" x14ac:dyDescent="0.2">
      <c r="A88" s="14"/>
      <c r="B88" s="10"/>
      <c r="C88" s="11"/>
      <c r="D88" s="11"/>
      <c r="E88" s="14"/>
      <c r="F88" s="11"/>
      <c r="G88" s="11"/>
      <c r="H88" s="15"/>
      <c r="I88" s="14"/>
      <c r="J88" s="14"/>
      <c r="K88" s="14"/>
      <c r="L88" s="14"/>
      <c r="M88" s="39"/>
    </row>
    <row r="89" spans="1:13" ht="20.25" x14ac:dyDescent="0.2">
      <c r="A89" s="14"/>
      <c r="B89" s="10"/>
      <c r="C89" s="11"/>
      <c r="D89" s="11"/>
      <c r="E89" s="122" t="s">
        <v>214</v>
      </c>
      <c r="F89" s="123"/>
      <c r="G89" s="123"/>
      <c r="H89" s="123"/>
      <c r="I89" s="123"/>
      <c r="J89" s="123"/>
      <c r="K89" s="123"/>
      <c r="L89" s="123"/>
      <c r="M89" s="124"/>
    </row>
    <row r="90" spans="1:13" ht="56.25" customHeight="1" x14ac:dyDescent="0.2">
      <c r="A90" s="14"/>
      <c r="B90" s="10"/>
      <c r="C90" s="11"/>
      <c r="D90" s="11"/>
      <c r="E90" s="52" t="s">
        <v>0</v>
      </c>
      <c r="F90" s="52" t="s">
        <v>83</v>
      </c>
      <c r="G90" s="117" t="s">
        <v>84</v>
      </c>
      <c r="H90" s="118"/>
      <c r="I90" s="119"/>
      <c r="J90" s="52" t="s">
        <v>85</v>
      </c>
      <c r="K90" s="56" t="s">
        <v>86</v>
      </c>
      <c r="L90" s="56"/>
      <c r="M90" s="52" t="s">
        <v>87</v>
      </c>
    </row>
    <row r="91" spans="1:13" ht="20.25" x14ac:dyDescent="0.2">
      <c r="A91" s="14"/>
      <c r="B91" s="10"/>
      <c r="C91" s="11"/>
      <c r="D91" s="11"/>
      <c r="F91" s="53" t="s">
        <v>168</v>
      </c>
      <c r="G91" s="53"/>
      <c r="H91" s="53" t="s">
        <v>18</v>
      </c>
      <c r="I91" s="53"/>
      <c r="J91" s="53"/>
      <c r="K91" s="53"/>
      <c r="L91" s="53"/>
      <c r="M91" s="53"/>
    </row>
    <row r="92" spans="1:13" ht="20.25" x14ac:dyDescent="0.2">
      <c r="A92" s="14"/>
      <c r="B92" s="10"/>
      <c r="C92" s="11"/>
      <c r="D92" s="11"/>
      <c r="E92" s="53">
        <v>1</v>
      </c>
      <c r="F92" s="53" t="s">
        <v>88</v>
      </c>
      <c r="G92" s="53"/>
      <c r="H92" s="53">
        <v>12</v>
      </c>
      <c r="I92" s="53"/>
      <c r="J92" s="53">
        <f>H92</f>
        <v>12</v>
      </c>
      <c r="K92" s="54">
        <v>50300000</v>
      </c>
      <c r="L92" s="54"/>
      <c r="M92" s="53"/>
    </row>
    <row r="93" spans="1:13" ht="40.5" x14ac:dyDescent="0.2">
      <c r="A93" s="14"/>
      <c r="B93" s="10"/>
      <c r="C93" s="11"/>
      <c r="D93" s="11"/>
      <c r="E93" s="53">
        <v>2</v>
      </c>
      <c r="F93" s="83" t="s">
        <v>89</v>
      </c>
      <c r="G93" s="55"/>
      <c r="H93" s="55">
        <f>H81</f>
        <v>173293000</v>
      </c>
      <c r="I93" s="55"/>
      <c r="J93" s="84">
        <f>H93</f>
        <v>173293000</v>
      </c>
      <c r="K93" s="54">
        <f>J93</f>
        <v>173293000</v>
      </c>
      <c r="L93" s="54"/>
      <c r="M93" s="53"/>
    </row>
    <row r="94" spans="1:13" ht="20.25" x14ac:dyDescent="0.2">
      <c r="A94" s="14"/>
      <c r="B94" s="10"/>
      <c r="C94" s="11"/>
      <c r="D94" s="11"/>
      <c r="E94" s="114" t="s">
        <v>85</v>
      </c>
      <c r="F94" s="115"/>
      <c r="G94" s="115"/>
      <c r="H94" s="115"/>
      <c r="I94" s="115"/>
      <c r="J94" s="116"/>
      <c r="K94" s="54">
        <f>SUM(K92:K93)</f>
        <v>223593000</v>
      </c>
      <c r="L94" s="54"/>
      <c r="M94" s="53"/>
    </row>
    <row r="95" spans="1:13" x14ac:dyDescent="0.2">
      <c r="A95" s="14"/>
      <c r="B95" s="10"/>
      <c r="C95" s="11"/>
      <c r="D95" s="11"/>
      <c r="E95" s="14"/>
      <c r="F95" s="11"/>
      <c r="G95" s="11"/>
      <c r="H95" s="14"/>
      <c r="I95" s="14"/>
      <c r="J95" s="14"/>
      <c r="K95" s="14"/>
      <c r="L95" s="14"/>
      <c r="M95" s="39"/>
    </row>
    <row r="96" spans="1:13" ht="20.25" x14ac:dyDescent="0.2">
      <c r="A96" s="120" t="s">
        <v>194</v>
      </c>
      <c r="B96" s="121"/>
      <c r="C96" s="4"/>
      <c r="D96" s="4"/>
      <c r="E96" s="4"/>
      <c r="F96" s="4"/>
      <c r="G96" s="4"/>
      <c r="H96" s="5">
        <f>SUM(H97:H104)</f>
        <v>283161750</v>
      </c>
      <c r="I96" s="107">
        <f>SUM(I97:I104)</f>
        <v>7</v>
      </c>
      <c r="J96" s="7">
        <f>SUM(J97:J102)</f>
        <v>32600000</v>
      </c>
      <c r="K96" s="7">
        <f>SUM(K97:K103)</f>
        <v>315761750</v>
      </c>
      <c r="L96" s="4"/>
      <c r="M96" s="8"/>
    </row>
    <row r="97" spans="1:13" x14ac:dyDescent="0.2">
      <c r="A97" s="14">
        <v>1</v>
      </c>
      <c r="B97" s="10" t="s">
        <v>195</v>
      </c>
      <c r="C97" s="11" t="s">
        <v>196</v>
      </c>
      <c r="D97" s="11"/>
      <c r="E97" s="14" t="s">
        <v>197</v>
      </c>
      <c r="F97" s="23">
        <v>45845</v>
      </c>
      <c r="G97" s="108" t="s">
        <v>12</v>
      </c>
      <c r="H97" s="15">
        <v>78780000</v>
      </c>
      <c r="I97" s="15"/>
      <c r="J97" s="15"/>
      <c r="K97" s="15">
        <f>H97+J97</f>
        <v>78780000</v>
      </c>
      <c r="L97" s="14" t="s">
        <v>198</v>
      </c>
      <c r="M97" s="39" t="s">
        <v>133</v>
      </c>
    </row>
    <row r="98" spans="1:13" x14ac:dyDescent="0.2">
      <c r="A98" s="14">
        <v>2</v>
      </c>
      <c r="B98" s="10" t="s">
        <v>199</v>
      </c>
      <c r="C98" s="11" t="s">
        <v>196</v>
      </c>
      <c r="D98" s="11"/>
      <c r="E98" s="14" t="s">
        <v>197</v>
      </c>
      <c r="F98" s="23">
        <v>45876</v>
      </c>
      <c r="G98" s="108" t="s">
        <v>12</v>
      </c>
      <c r="H98" s="15">
        <v>19200000</v>
      </c>
      <c r="I98" s="15"/>
      <c r="J98" s="15"/>
      <c r="K98" s="15">
        <f t="shared" ref="K98:K103" si="3">H98+J98</f>
        <v>19200000</v>
      </c>
      <c r="L98" s="14" t="s">
        <v>202</v>
      </c>
      <c r="M98" s="39" t="s">
        <v>133</v>
      </c>
    </row>
    <row r="99" spans="1:13" x14ac:dyDescent="0.2">
      <c r="A99" s="38">
        <v>3</v>
      </c>
      <c r="B99" s="39" t="s">
        <v>200</v>
      </c>
      <c r="C99" s="40" t="s">
        <v>196</v>
      </c>
      <c r="D99" s="40"/>
      <c r="E99" s="38" t="s">
        <v>206</v>
      </c>
      <c r="F99" s="106">
        <v>45937</v>
      </c>
      <c r="G99" s="108" t="s">
        <v>12</v>
      </c>
      <c r="H99" s="105">
        <f>28856000-J99</f>
        <v>24456000</v>
      </c>
      <c r="I99" s="105">
        <v>1</v>
      </c>
      <c r="J99" s="105">
        <v>4400000</v>
      </c>
      <c r="K99" s="15">
        <f t="shared" si="3"/>
        <v>28856000</v>
      </c>
      <c r="L99" s="38" t="s">
        <v>201</v>
      </c>
      <c r="M99" s="39" t="s">
        <v>133</v>
      </c>
    </row>
    <row r="100" spans="1:13" x14ac:dyDescent="0.2">
      <c r="A100" s="38">
        <v>4</v>
      </c>
      <c r="B100" s="39" t="s">
        <v>203</v>
      </c>
      <c r="C100" s="40" t="s">
        <v>196</v>
      </c>
      <c r="D100" s="40"/>
      <c r="E100" s="38" t="s">
        <v>166</v>
      </c>
      <c r="F100" s="40" t="s">
        <v>204</v>
      </c>
      <c r="G100" s="108" t="s">
        <v>12</v>
      </c>
      <c r="H100" s="105">
        <v>23000000</v>
      </c>
      <c r="I100" s="105"/>
      <c r="J100" s="105"/>
      <c r="K100" s="15">
        <f t="shared" si="3"/>
        <v>23000000</v>
      </c>
      <c r="L100" s="38" t="s">
        <v>220</v>
      </c>
      <c r="M100" s="39" t="s">
        <v>133</v>
      </c>
    </row>
    <row r="101" spans="1:13" x14ac:dyDescent="0.2">
      <c r="A101" s="38">
        <v>5</v>
      </c>
      <c r="B101" s="39" t="s">
        <v>208</v>
      </c>
      <c r="C101" s="40" t="s">
        <v>209</v>
      </c>
      <c r="D101" s="40"/>
      <c r="E101" s="38" t="s">
        <v>210</v>
      </c>
      <c r="F101" s="40" t="s">
        <v>211</v>
      </c>
      <c r="G101" s="108" t="s">
        <v>12</v>
      </c>
      <c r="H101" s="105">
        <f>55838750-J101</f>
        <v>40538750</v>
      </c>
      <c r="I101" s="105">
        <v>3</v>
      </c>
      <c r="J101" s="105">
        <v>15300000</v>
      </c>
      <c r="K101" s="15">
        <f t="shared" si="3"/>
        <v>55838750</v>
      </c>
      <c r="L101" s="38" t="s">
        <v>207</v>
      </c>
      <c r="M101" s="39" t="s">
        <v>133</v>
      </c>
    </row>
    <row r="102" spans="1:13" x14ac:dyDescent="0.2">
      <c r="A102" s="38">
        <v>6</v>
      </c>
      <c r="B102" s="39" t="s">
        <v>212</v>
      </c>
      <c r="C102" s="40" t="s">
        <v>105</v>
      </c>
      <c r="D102" s="40"/>
      <c r="E102" s="38" t="s">
        <v>48</v>
      </c>
      <c r="F102" s="40" t="s">
        <v>213</v>
      </c>
      <c r="G102" s="108" t="s">
        <v>12</v>
      </c>
      <c r="H102" s="105">
        <f>82780000-J102</f>
        <v>69880000</v>
      </c>
      <c r="I102" s="105">
        <v>3</v>
      </c>
      <c r="J102" s="105">
        <v>12900000</v>
      </c>
      <c r="K102" s="15">
        <f t="shared" si="3"/>
        <v>82780000</v>
      </c>
      <c r="L102" s="38" t="s">
        <v>205</v>
      </c>
      <c r="M102" s="39"/>
    </row>
    <row r="103" spans="1:13" x14ac:dyDescent="0.2">
      <c r="A103" s="38">
        <v>8</v>
      </c>
      <c r="B103" s="39" t="s">
        <v>216</v>
      </c>
      <c r="C103" s="40" t="s">
        <v>196</v>
      </c>
      <c r="D103" s="40"/>
      <c r="E103" s="38" t="s">
        <v>217</v>
      </c>
      <c r="F103" s="40" t="s">
        <v>218</v>
      </c>
      <c r="G103" s="108" t="s">
        <v>12</v>
      </c>
      <c r="H103" s="105">
        <v>27307000</v>
      </c>
      <c r="I103" s="105"/>
      <c r="J103" s="105"/>
      <c r="K103" s="15">
        <f t="shared" si="3"/>
        <v>27307000</v>
      </c>
      <c r="L103" s="38" t="s">
        <v>219</v>
      </c>
      <c r="M103" s="39" t="s">
        <v>133</v>
      </c>
    </row>
    <row r="104" spans="1:13" x14ac:dyDescent="0.2">
      <c r="A104" s="38"/>
      <c r="B104" s="39"/>
      <c r="C104" s="40"/>
      <c r="D104" s="40"/>
      <c r="E104" s="38"/>
      <c r="F104" s="38"/>
      <c r="G104" s="38"/>
      <c r="H104" s="105"/>
      <c r="I104" s="105"/>
      <c r="J104" s="105"/>
      <c r="K104" s="15"/>
      <c r="L104" s="38"/>
      <c r="M104" s="39"/>
    </row>
    <row r="105" spans="1:13" ht="20.25" x14ac:dyDescent="0.2">
      <c r="A105" s="38"/>
      <c r="B105" s="39"/>
      <c r="C105" s="40"/>
      <c r="D105" s="40"/>
      <c r="E105" s="122" t="s">
        <v>215</v>
      </c>
      <c r="F105" s="123"/>
      <c r="G105" s="123"/>
      <c r="H105" s="123"/>
      <c r="I105" s="123"/>
      <c r="J105" s="123"/>
      <c r="K105" s="123"/>
      <c r="L105" s="123"/>
      <c r="M105" s="124"/>
    </row>
    <row r="106" spans="1:13" ht="58.5" customHeight="1" x14ac:dyDescent="0.2">
      <c r="A106" s="38"/>
      <c r="B106" s="39"/>
      <c r="C106" s="40"/>
      <c r="D106" s="40"/>
      <c r="E106" s="52" t="s">
        <v>0</v>
      </c>
      <c r="F106" s="52" t="s">
        <v>83</v>
      </c>
      <c r="G106" s="117" t="s">
        <v>84</v>
      </c>
      <c r="H106" s="118"/>
      <c r="I106" s="119"/>
      <c r="J106" s="52" t="s">
        <v>85</v>
      </c>
      <c r="K106" s="56" t="s">
        <v>86</v>
      </c>
      <c r="L106" s="56"/>
      <c r="M106" s="52" t="s">
        <v>87</v>
      </c>
    </row>
    <row r="107" spans="1:13" ht="20.25" x14ac:dyDescent="0.2">
      <c r="A107" s="38"/>
      <c r="B107" s="39"/>
      <c r="C107" s="40"/>
      <c r="D107" s="40"/>
      <c r="F107" s="53" t="s">
        <v>168</v>
      </c>
      <c r="G107" s="53"/>
      <c r="H107" s="53" t="s">
        <v>18</v>
      </c>
      <c r="I107" s="53"/>
      <c r="J107" s="53"/>
      <c r="K107" s="53"/>
      <c r="L107" s="53"/>
      <c r="M107" s="53"/>
    </row>
    <row r="108" spans="1:13" ht="20.25" x14ac:dyDescent="0.2">
      <c r="A108" s="38"/>
      <c r="B108" s="39"/>
      <c r="C108" s="40"/>
      <c r="D108" s="40"/>
      <c r="E108" s="53">
        <v>1</v>
      </c>
      <c r="F108" s="53" t="s">
        <v>88</v>
      </c>
      <c r="G108" s="53"/>
      <c r="H108" s="53">
        <v>7</v>
      </c>
      <c r="I108" s="53"/>
      <c r="J108" s="53">
        <f>H108</f>
        <v>7</v>
      </c>
      <c r="K108" s="54">
        <f>J96</f>
        <v>32600000</v>
      </c>
      <c r="L108" s="54"/>
      <c r="M108" s="53"/>
    </row>
    <row r="109" spans="1:13" ht="40.5" x14ac:dyDescent="0.2">
      <c r="A109" s="38"/>
      <c r="B109" s="39"/>
      <c r="C109" s="40"/>
      <c r="D109" s="40"/>
      <c r="E109" s="53">
        <v>2</v>
      </c>
      <c r="F109" s="83" t="s">
        <v>89</v>
      </c>
      <c r="G109" s="55"/>
      <c r="H109" s="55">
        <f>H96</f>
        <v>283161750</v>
      </c>
      <c r="I109" s="55"/>
      <c r="J109" s="84">
        <f>H109</f>
        <v>283161750</v>
      </c>
      <c r="K109" s="54">
        <f>J109</f>
        <v>283161750</v>
      </c>
      <c r="L109" s="54"/>
      <c r="M109" s="53"/>
    </row>
    <row r="110" spans="1:13" ht="20.25" x14ac:dyDescent="0.2">
      <c r="A110" s="38"/>
      <c r="B110" s="39"/>
      <c r="C110" s="40"/>
      <c r="D110" s="40"/>
      <c r="E110" s="114" t="s">
        <v>85</v>
      </c>
      <c r="F110" s="115"/>
      <c r="G110" s="115"/>
      <c r="H110" s="115"/>
      <c r="I110" s="115"/>
      <c r="J110" s="116"/>
      <c r="K110" s="54">
        <f>SUM(K108:K109)</f>
        <v>315761750</v>
      </c>
      <c r="L110" s="54"/>
      <c r="M110" s="53"/>
    </row>
    <row r="111" spans="1:13" x14ac:dyDescent="0.2">
      <c r="A111" s="38"/>
      <c r="B111" s="39"/>
      <c r="C111" s="40"/>
      <c r="D111" s="40"/>
      <c r="E111" s="38"/>
      <c r="F111" s="38"/>
      <c r="G111" s="38"/>
      <c r="H111" s="38"/>
      <c r="I111" s="38"/>
      <c r="J111" s="38"/>
      <c r="K111" s="38"/>
      <c r="L111" s="38"/>
      <c r="M111" s="39"/>
    </row>
    <row r="112" spans="1:13" ht="20.25" x14ac:dyDescent="0.2">
      <c r="A112" s="120" t="s">
        <v>221</v>
      </c>
      <c r="B112" s="121"/>
      <c r="C112" s="4"/>
      <c r="D112" s="4"/>
      <c r="E112" s="4"/>
      <c r="F112" s="4"/>
      <c r="G112" s="4"/>
      <c r="H112" s="5">
        <f>SUM(H113:H120)</f>
        <v>599869000</v>
      </c>
      <c r="I112" s="107">
        <f>SUM(I113:I120)</f>
        <v>6</v>
      </c>
      <c r="J112" s="7">
        <f>SUM(J113:J118)</f>
        <v>24600000</v>
      </c>
      <c r="K112" s="7">
        <f>SUM(K113:K119)</f>
        <v>624469000</v>
      </c>
      <c r="L112" s="4"/>
      <c r="M112" s="8"/>
    </row>
    <row r="113" spans="1:13" x14ac:dyDescent="0.2">
      <c r="A113" s="14">
        <v>1</v>
      </c>
      <c r="B113" s="10" t="s">
        <v>120</v>
      </c>
      <c r="C113" s="11" t="s">
        <v>34</v>
      </c>
      <c r="D113" s="11"/>
      <c r="E113" s="14" t="s">
        <v>222</v>
      </c>
      <c r="F113" s="23">
        <v>45755</v>
      </c>
      <c r="G113" s="108" t="s">
        <v>12</v>
      </c>
      <c r="H113" s="15">
        <v>39089000</v>
      </c>
      <c r="I113" s="14"/>
      <c r="J113" s="14"/>
      <c r="K113" s="111">
        <f>H113+J113</f>
        <v>39089000</v>
      </c>
      <c r="L113" s="14" t="s">
        <v>224</v>
      </c>
      <c r="M113" s="10" t="s">
        <v>133</v>
      </c>
    </row>
    <row r="114" spans="1:13" x14ac:dyDescent="0.2">
      <c r="A114" s="14">
        <v>2</v>
      </c>
      <c r="B114" s="10" t="s">
        <v>223</v>
      </c>
      <c r="C114" s="11" t="s">
        <v>34</v>
      </c>
      <c r="D114" s="11"/>
      <c r="E114" s="14" t="s">
        <v>48</v>
      </c>
      <c r="F114" s="23">
        <v>45846</v>
      </c>
      <c r="G114" s="108" t="s">
        <v>12</v>
      </c>
      <c r="H114" s="15">
        <v>56799000</v>
      </c>
      <c r="I114" s="14"/>
      <c r="J114" s="14"/>
      <c r="K114" s="111">
        <f t="shared" ref="K114:K119" si="4">H114+J114</f>
        <v>56799000</v>
      </c>
      <c r="L114" s="14" t="s">
        <v>238</v>
      </c>
      <c r="M114" s="10" t="s">
        <v>133</v>
      </c>
    </row>
    <row r="115" spans="1:13" x14ac:dyDescent="0.2">
      <c r="A115" s="14">
        <v>3</v>
      </c>
      <c r="B115" s="10" t="s">
        <v>200</v>
      </c>
      <c r="C115" s="11" t="s">
        <v>225</v>
      </c>
      <c r="D115" s="11"/>
      <c r="E115" s="14" t="s">
        <v>188</v>
      </c>
      <c r="F115" s="23">
        <v>45908</v>
      </c>
      <c r="G115" s="108" t="s">
        <v>12</v>
      </c>
      <c r="H115" s="15"/>
      <c r="I115" s="14">
        <v>6</v>
      </c>
      <c r="J115" s="15">
        <v>24600000</v>
      </c>
      <c r="K115" s="111">
        <f t="shared" si="4"/>
        <v>24600000</v>
      </c>
      <c r="L115" s="14" t="s">
        <v>226</v>
      </c>
      <c r="M115" s="10" t="s">
        <v>133</v>
      </c>
    </row>
    <row r="116" spans="1:13" x14ac:dyDescent="0.2">
      <c r="A116" s="14">
        <v>4</v>
      </c>
      <c r="B116" s="10" t="s">
        <v>227</v>
      </c>
      <c r="C116" s="11" t="s">
        <v>34</v>
      </c>
      <c r="D116" s="11"/>
      <c r="E116" s="14" t="s">
        <v>48</v>
      </c>
      <c r="F116" s="11" t="s">
        <v>228</v>
      </c>
      <c r="G116" s="108" t="s">
        <v>12</v>
      </c>
      <c r="H116" s="27">
        <v>155000000</v>
      </c>
      <c r="I116" s="28"/>
      <c r="J116" s="113"/>
      <c r="K116" s="29">
        <f t="shared" si="4"/>
        <v>155000000</v>
      </c>
      <c r="L116" s="14" t="s">
        <v>240</v>
      </c>
      <c r="M116" s="10" t="s">
        <v>133</v>
      </c>
    </row>
    <row r="117" spans="1:13" x14ac:dyDescent="0.2">
      <c r="A117" s="14">
        <v>5</v>
      </c>
      <c r="B117" s="10" t="s">
        <v>229</v>
      </c>
      <c r="C117" s="11" t="s">
        <v>34</v>
      </c>
      <c r="D117" s="11"/>
      <c r="E117" s="14" t="s">
        <v>48</v>
      </c>
      <c r="F117" s="11" t="s">
        <v>228</v>
      </c>
      <c r="G117" s="108" t="s">
        <v>12</v>
      </c>
      <c r="H117" s="27">
        <v>297281000</v>
      </c>
      <c r="I117" s="25"/>
      <c r="J117" s="27"/>
      <c r="K117" s="29">
        <f t="shared" si="4"/>
        <v>297281000</v>
      </c>
      <c r="L117" s="14" t="s">
        <v>124</v>
      </c>
      <c r="M117" s="10"/>
    </row>
    <row r="118" spans="1:13" x14ac:dyDescent="0.2">
      <c r="A118" s="14">
        <v>6</v>
      </c>
      <c r="B118" s="10" t="s">
        <v>230</v>
      </c>
      <c r="C118" s="11" t="s">
        <v>231</v>
      </c>
      <c r="D118" s="11"/>
      <c r="E118" s="14" t="s">
        <v>184</v>
      </c>
      <c r="F118" s="11" t="s">
        <v>234</v>
      </c>
      <c r="G118" s="108" t="s">
        <v>12</v>
      </c>
      <c r="H118" s="27">
        <v>20900000</v>
      </c>
      <c r="I118" s="25"/>
      <c r="J118" s="27"/>
      <c r="K118" s="29">
        <f t="shared" si="4"/>
        <v>20900000</v>
      </c>
      <c r="L118" s="14" t="s">
        <v>232</v>
      </c>
      <c r="M118" s="10" t="s">
        <v>133</v>
      </c>
    </row>
    <row r="119" spans="1:13" x14ac:dyDescent="0.2">
      <c r="A119" s="14">
        <v>7</v>
      </c>
      <c r="B119" s="10" t="s">
        <v>233</v>
      </c>
      <c r="C119" s="11" t="s">
        <v>34</v>
      </c>
      <c r="D119" s="11"/>
      <c r="E119" s="14" t="s">
        <v>48</v>
      </c>
      <c r="F119" s="11" t="s">
        <v>235</v>
      </c>
      <c r="G119" s="108" t="s">
        <v>12</v>
      </c>
      <c r="H119" s="15">
        <v>30800000</v>
      </c>
      <c r="I119" s="14"/>
      <c r="J119" s="15"/>
      <c r="K119" s="15">
        <f t="shared" si="4"/>
        <v>30800000</v>
      </c>
      <c r="L119" s="14" t="s">
        <v>239</v>
      </c>
      <c r="M119" s="10" t="s">
        <v>133</v>
      </c>
    </row>
    <row r="120" spans="1:13" x14ac:dyDescent="0.2">
      <c r="A120" s="14"/>
      <c r="B120" s="109"/>
      <c r="C120" s="110"/>
      <c r="D120" s="110"/>
      <c r="E120" s="24"/>
      <c r="F120" s="14"/>
      <c r="G120" s="14"/>
      <c r="H120" s="15"/>
      <c r="I120" s="14"/>
      <c r="J120" s="14"/>
      <c r="K120" s="15"/>
      <c r="L120" s="14"/>
      <c r="M120" s="10"/>
    </row>
    <row r="121" spans="1:13" x14ac:dyDescent="0.2">
      <c r="A121" s="14"/>
      <c r="B121" s="10"/>
      <c r="C121" s="11"/>
      <c r="D121" s="11"/>
      <c r="E121" s="14"/>
      <c r="F121" s="14"/>
      <c r="G121" s="14"/>
      <c r="H121" s="14"/>
      <c r="I121" s="14"/>
      <c r="J121" s="14"/>
      <c r="K121" s="15"/>
      <c r="L121" s="14"/>
      <c r="M121" s="10"/>
    </row>
    <row r="122" spans="1:13" ht="20.25" x14ac:dyDescent="0.2">
      <c r="A122" s="14"/>
      <c r="B122" s="109"/>
      <c r="C122" s="110"/>
      <c r="D122" s="110"/>
      <c r="E122" s="122" t="s">
        <v>236</v>
      </c>
      <c r="F122" s="123"/>
      <c r="G122" s="123"/>
      <c r="H122" s="123"/>
      <c r="I122" s="123"/>
      <c r="J122" s="123"/>
      <c r="K122" s="123"/>
      <c r="L122" s="123"/>
      <c r="M122" s="124"/>
    </row>
    <row r="123" spans="1:13" ht="60.75" x14ac:dyDescent="0.2">
      <c r="A123" s="14"/>
      <c r="B123" s="10"/>
      <c r="C123" s="11"/>
      <c r="D123" s="11"/>
      <c r="E123" s="52" t="s">
        <v>0</v>
      </c>
      <c r="F123" s="52" t="s">
        <v>83</v>
      </c>
      <c r="G123" s="117" t="s">
        <v>84</v>
      </c>
      <c r="H123" s="118"/>
      <c r="I123" s="119"/>
      <c r="J123" s="52" t="s">
        <v>85</v>
      </c>
      <c r="K123" s="56" t="s">
        <v>86</v>
      </c>
      <c r="L123" s="56"/>
      <c r="M123" s="52" t="s">
        <v>87</v>
      </c>
    </row>
    <row r="124" spans="1:13" ht="20.25" x14ac:dyDescent="0.2">
      <c r="A124" s="14"/>
      <c r="B124" s="10"/>
      <c r="C124" s="11"/>
      <c r="D124" s="11"/>
      <c r="E124" s="24"/>
      <c r="F124" s="53" t="s">
        <v>168</v>
      </c>
      <c r="G124" s="53"/>
      <c r="H124" s="53" t="s">
        <v>18</v>
      </c>
      <c r="I124" s="53"/>
      <c r="J124" s="53"/>
      <c r="K124" s="53"/>
      <c r="L124" s="53"/>
      <c r="M124" s="53"/>
    </row>
    <row r="125" spans="1:13" ht="20.25" x14ac:dyDescent="0.2">
      <c r="A125" s="14"/>
      <c r="B125" s="10"/>
      <c r="C125" s="11"/>
      <c r="D125" s="11"/>
      <c r="E125" s="53">
        <v>1</v>
      </c>
      <c r="F125" s="53" t="s">
        <v>88</v>
      </c>
      <c r="G125" s="53"/>
      <c r="H125" s="53">
        <v>6</v>
      </c>
      <c r="I125" s="53"/>
      <c r="J125" s="53">
        <f>H125</f>
        <v>6</v>
      </c>
      <c r="K125" s="54">
        <f>J112</f>
        <v>24600000</v>
      </c>
      <c r="L125" s="54"/>
      <c r="M125" s="53"/>
    </row>
    <row r="126" spans="1:13" ht="40.5" x14ac:dyDescent="0.2">
      <c r="A126" s="14"/>
      <c r="B126" s="10"/>
      <c r="C126" s="11"/>
      <c r="D126" s="11"/>
      <c r="E126" s="53">
        <v>2</v>
      </c>
      <c r="F126" s="83" t="s">
        <v>89</v>
      </c>
      <c r="G126" s="55"/>
      <c r="H126" s="55">
        <f>H112</f>
        <v>599869000</v>
      </c>
      <c r="I126" s="55"/>
      <c r="J126" s="84">
        <f>H126</f>
        <v>599869000</v>
      </c>
      <c r="K126" s="54">
        <f>J126</f>
        <v>599869000</v>
      </c>
      <c r="L126" s="54"/>
      <c r="M126" s="53"/>
    </row>
    <row r="127" spans="1:13" ht="20.25" x14ac:dyDescent="0.2">
      <c r="A127" s="74"/>
      <c r="B127" s="112"/>
      <c r="C127" s="11"/>
      <c r="D127" s="11"/>
      <c r="E127" s="114" t="s">
        <v>85</v>
      </c>
      <c r="F127" s="115"/>
      <c r="G127" s="115"/>
      <c r="H127" s="115"/>
      <c r="I127" s="115"/>
      <c r="J127" s="116"/>
      <c r="K127" s="54">
        <f>SUM(K125:K126)</f>
        <v>624469000</v>
      </c>
      <c r="L127" s="54"/>
      <c r="M127" s="53"/>
    </row>
    <row r="128" spans="1:13" x14ac:dyDescent="0.2">
      <c r="B128" s="3"/>
      <c r="C128" s="3"/>
      <c r="D128" s="3"/>
      <c r="M128" s="3"/>
    </row>
    <row r="129" spans="1:13" x14ac:dyDescent="0.2">
      <c r="B129" s="3"/>
      <c r="C129" s="3"/>
      <c r="D129" s="3"/>
      <c r="M129" s="3"/>
    </row>
    <row r="130" spans="1:13" x14ac:dyDescent="0.2">
      <c r="B130" s="3"/>
      <c r="C130" s="3"/>
      <c r="D130" s="3"/>
      <c r="M130" s="3"/>
    </row>
    <row r="131" spans="1:13" x14ac:dyDescent="0.2">
      <c r="B131" s="3"/>
      <c r="C131" s="3"/>
      <c r="D131" s="3"/>
      <c r="M131" s="3"/>
    </row>
    <row r="132" spans="1:13" x14ac:dyDescent="0.2">
      <c r="B132" s="3"/>
      <c r="C132" s="3"/>
      <c r="D132" s="3"/>
      <c r="M132" s="3"/>
    </row>
    <row r="133" spans="1:13" x14ac:dyDescent="0.2">
      <c r="B133" s="3"/>
      <c r="C133" s="3"/>
      <c r="D133" s="3"/>
      <c r="M133" s="3"/>
    </row>
    <row r="134" spans="1:13" x14ac:dyDescent="0.2">
      <c r="B134" s="3"/>
      <c r="C134" s="3"/>
      <c r="D134" s="3"/>
      <c r="M134" s="3"/>
    </row>
    <row r="135" spans="1:13" ht="20.25" x14ac:dyDescent="0.2">
      <c r="A135" s="120" t="s">
        <v>237</v>
      </c>
      <c r="B135" s="121"/>
      <c r="C135" s="4"/>
      <c r="D135" s="4"/>
      <c r="E135" s="4"/>
      <c r="F135" s="4"/>
      <c r="G135" s="4"/>
      <c r="H135" s="5">
        <f>SUM(H136:H140)</f>
        <v>229594500</v>
      </c>
      <c r="I135" s="107">
        <f>SUM(I136:I143)</f>
        <v>0</v>
      </c>
      <c r="J135" s="7">
        <f>SUM(J136:J141)</f>
        <v>0</v>
      </c>
      <c r="K135" s="7">
        <f>SUM(K136:K142)</f>
        <v>0</v>
      </c>
      <c r="L135" s="4"/>
      <c r="M135" s="8"/>
    </row>
    <row r="136" spans="1:13" x14ac:dyDescent="0.2">
      <c r="A136" s="14">
        <v>1</v>
      </c>
      <c r="B136" s="10" t="s">
        <v>113</v>
      </c>
      <c r="C136" s="11" t="s">
        <v>34</v>
      </c>
      <c r="D136" s="11"/>
      <c r="E136" s="14" t="s">
        <v>48</v>
      </c>
      <c r="F136" s="23">
        <v>45666</v>
      </c>
      <c r="G136" s="140" t="s">
        <v>12</v>
      </c>
      <c r="H136" s="15">
        <f>108488000+1200000</f>
        <v>109688000</v>
      </c>
      <c r="I136" s="15"/>
      <c r="J136" s="15"/>
      <c r="K136" s="14"/>
      <c r="L136" s="14"/>
      <c r="M136" s="39" t="s">
        <v>133</v>
      </c>
    </row>
    <row r="137" spans="1:13" x14ac:dyDescent="0.2">
      <c r="A137" s="14">
        <v>2</v>
      </c>
      <c r="B137" s="10" t="s">
        <v>241</v>
      </c>
      <c r="C137" s="11" t="s">
        <v>242</v>
      </c>
      <c r="D137" s="11"/>
      <c r="E137" s="14" t="s">
        <v>243</v>
      </c>
      <c r="F137" s="11" t="s">
        <v>244</v>
      </c>
      <c r="G137" s="25" t="s">
        <v>51</v>
      </c>
      <c r="H137" s="15">
        <v>10000000</v>
      </c>
      <c r="I137" s="15"/>
      <c r="J137" s="15"/>
      <c r="K137" s="14"/>
      <c r="L137" s="14" t="s">
        <v>124</v>
      </c>
      <c r="M137" s="39" t="s">
        <v>133</v>
      </c>
    </row>
    <row r="138" spans="1:13" x14ac:dyDescent="0.2">
      <c r="A138" s="14">
        <v>3</v>
      </c>
      <c r="B138" s="10" t="s">
        <v>245</v>
      </c>
      <c r="C138" s="11" t="s">
        <v>246</v>
      </c>
      <c r="D138" s="11"/>
      <c r="E138" s="14" t="s">
        <v>48</v>
      </c>
      <c r="F138" s="11" t="s">
        <v>247</v>
      </c>
      <c r="G138" s="25" t="s">
        <v>51</v>
      </c>
      <c r="H138" s="15">
        <v>69152500</v>
      </c>
      <c r="I138" s="15"/>
      <c r="J138" s="15"/>
      <c r="K138" s="14"/>
      <c r="L138" s="14" t="s">
        <v>124</v>
      </c>
      <c r="M138" s="39"/>
    </row>
    <row r="139" spans="1:13" x14ac:dyDescent="0.2">
      <c r="A139" s="14">
        <v>4</v>
      </c>
      <c r="B139" s="10" t="s">
        <v>248</v>
      </c>
      <c r="C139" s="11" t="s">
        <v>242</v>
      </c>
      <c r="D139" s="11"/>
      <c r="E139" s="14" t="s">
        <v>48</v>
      </c>
      <c r="F139" s="11" t="s">
        <v>249</v>
      </c>
      <c r="G139" s="25" t="s">
        <v>51</v>
      </c>
      <c r="H139" s="15">
        <v>40754000</v>
      </c>
      <c r="I139" s="15"/>
      <c r="J139" s="15"/>
      <c r="K139" s="14"/>
      <c r="L139" s="14" t="s">
        <v>124</v>
      </c>
      <c r="M139" s="39"/>
    </row>
    <row r="140" spans="1:13" x14ac:dyDescent="0.2">
      <c r="A140" s="14"/>
      <c r="B140" s="10"/>
      <c r="C140" s="11"/>
      <c r="D140" s="11"/>
      <c r="E140" s="14"/>
      <c r="F140" s="14"/>
      <c r="G140" s="14"/>
      <c r="H140" s="15"/>
      <c r="I140" s="15"/>
      <c r="J140" s="15"/>
      <c r="K140" s="14"/>
      <c r="L140" s="14" t="s">
        <v>152</v>
      </c>
      <c r="M140" s="39"/>
    </row>
    <row r="141" spans="1:13" ht="20.25" x14ac:dyDescent="0.2">
      <c r="A141" s="14"/>
      <c r="B141" s="10"/>
      <c r="C141" s="11"/>
      <c r="D141" s="11"/>
      <c r="E141" s="122" t="s">
        <v>236</v>
      </c>
      <c r="F141" s="123"/>
      <c r="G141" s="123"/>
      <c r="H141" s="123"/>
      <c r="I141" s="123"/>
      <c r="J141" s="123"/>
      <c r="K141" s="123"/>
      <c r="L141" s="123"/>
      <c r="M141" s="124"/>
    </row>
    <row r="142" spans="1:13" ht="60.75" x14ac:dyDescent="0.2">
      <c r="A142" s="14"/>
      <c r="B142" s="10"/>
      <c r="C142" s="11"/>
      <c r="D142" s="11"/>
      <c r="E142" s="52" t="s">
        <v>0</v>
      </c>
      <c r="F142" s="52" t="s">
        <v>83</v>
      </c>
      <c r="G142" s="117" t="s">
        <v>84</v>
      </c>
      <c r="H142" s="118"/>
      <c r="I142" s="119"/>
      <c r="J142" s="52" t="s">
        <v>85</v>
      </c>
      <c r="K142" s="56" t="s">
        <v>86</v>
      </c>
      <c r="L142" s="56"/>
      <c r="M142" s="52" t="s">
        <v>87</v>
      </c>
    </row>
    <row r="143" spans="1:13" ht="20.25" x14ac:dyDescent="0.2">
      <c r="A143" s="14"/>
      <c r="B143" s="109"/>
      <c r="C143" s="110"/>
      <c r="D143" s="110"/>
      <c r="E143" s="24"/>
      <c r="F143" s="53" t="s">
        <v>168</v>
      </c>
      <c r="G143" s="53"/>
      <c r="H143" s="53" t="s">
        <v>18</v>
      </c>
      <c r="I143" s="53"/>
      <c r="J143" s="53"/>
      <c r="K143" s="53"/>
      <c r="L143" s="53"/>
      <c r="M143" s="53"/>
    </row>
    <row r="144" spans="1:13" ht="20.25" x14ac:dyDescent="0.2">
      <c r="A144" s="14"/>
      <c r="B144" s="10"/>
      <c r="C144" s="11"/>
      <c r="D144" s="11"/>
      <c r="E144" s="53">
        <v>1</v>
      </c>
      <c r="F144" s="53" t="s">
        <v>88</v>
      </c>
      <c r="G144" s="53"/>
      <c r="H144" s="53"/>
      <c r="I144" s="53"/>
      <c r="J144" s="53">
        <f>H144</f>
        <v>0</v>
      </c>
      <c r="K144" s="54"/>
      <c r="L144" s="54"/>
      <c r="M144" s="53"/>
    </row>
    <row r="145" spans="1:13" ht="40.5" x14ac:dyDescent="0.2">
      <c r="A145" s="38"/>
      <c r="B145" s="39"/>
      <c r="C145" s="40"/>
      <c r="D145" s="40"/>
      <c r="E145" s="53">
        <v>2</v>
      </c>
      <c r="F145" s="83" t="s">
        <v>89</v>
      </c>
      <c r="G145" s="55"/>
      <c r="H145" s="55">
        <f>H135</f>
        <v>229594500</v>
      </c>
      <c r="I145" s="55"/>
      <c r="J145" s="84">
        <f>H145</f>
        <v>229594500</v>
      </c>
      <c r="K145" s="54">
        <f>J145</f>
        <v>229594500</v>
      </c>
      <c r="L145" s="54"/>
      <c r="M145" s="53"/>
    </row>
    <row r="146" spans="1:13" ht="20.25" x14ac:dyDescent="0.2">
      <c r="A146" s="38"/>
      <c r="B146" s="39"/>
      <c r="C146" s="40"/>
      <c r="D146" s="40"/>
      <c r="E146" s="114" t="s">
        <v>85</v>
      </c>
      <c r="F146" s="115"/>
      <c r="G146" s="115"/>
      <c r="H146" s="115"/>
      <c r="I146" s="115"/>
      <c r="J146" s="116"/>
      <c r="K146" s="54">
        <f>SUM(K144:K145)</f>
        <v>229594500</v>
      </c>
      <c r="L146" s="54"/>
      <c r="M146" s="53"/>
    </row>
    <row r="147" spans="1:13" x14ac:dyDescent="0.2">
      <c r="A147" s="38"/>
      <c r="B147" s="39"/>
      <c r="C147" s="40"/>
      <c r="D147" s="40"/>
      <c r="E147" s="38"/>
      <c r="F147" s="38"/>
      <c r="G147" s="38"/>
      <c r="H147" s="105"/>
      <c r="I147" s="105"/>
      <c r="J147" s="105"/>
      <c r="K147" s="38"/>
      <c r="L147" s="38"/>
      <c r="M147" s="39"/>
    </row>
    <row r="148" spans="1:13" x14ac:dyDescent="0.2">
      <c r="A148" s="38"/>
      <c r="B148" s="39"/>
      <c r="C148" s="40"/>
      <c r="D148" s="40"/>
      <c r="E148" s="38"/>
      <c r="F148" s="38"/>
      <c r="G148" s="38"/>
      <c r="H148" s="105"/>
      <c r="I148" s="105"/>
      <c r="J148" s="105"/>
      <c r="K148" s="38"/>
      <c r="L148" s="38"/>
      <c r="M148" s="39"/>
    </row>
    <row r="149" spans="1:13" x14ac:dyDescent="0.2">
      <c r="A149" s="38"/>
      <c r="B149" s="39"/>
      <c r="C149" s="40"/>
      <c r="D149" s="40"/>
      <c r="E149" s="38"/>
      <c r="F149" s="38"/>
      <c r="G149" s="38"/>
      <c r="H149" s="38"/>
      <c r="I149" s="38"/>
      <c r="J149" s="38"/>
      <c r="K149" s="38"/>
      <c r="L149" s="38"/>
      <c r="M149" s="39"/>
    </row>
  </sheetData>
  <autoFilter ref="A2:M10"/>
  <customSheetViews>
    <customSheetView guid="{792074F0-98CA-4AF2-BFAF-90A93F216654}" scale="115" fitToPage="1" showAutoFilter="1">
      <pane xSplit="6" ySplit="2" topLeftCell="G38" activePane="bottomRight" state="frozen"/>
      <selection pane="bottomRight" activeCell="F2" sqref="F1:F1048576"/>
      <pageMargins left="0.7" right="0.7" top="0.75" bottom="0.75" header="0.3" footer="0.3"/>
      <pageSetup scale="45" orientation="landscape" r:id="rId1"/>
      <autoFilter ref="A2:R106"/>
    </customSheetView>
    <customSheetView guid="{01901316-982C-49E6-B7C6-BD574A624EBD}" scale="115" fitToPage="1">
      <pane xSplit="6" ySplit="2" topLeftCell="G94" activePane="bottomRight" state="frozen"/>
      <selection pane="bottomRight" activeCell="C97" sqref="C97"/>
      <pageMargins left="0.7" right="0.7" top="0.75" bottom="0.75" header="0.3" footer="0.3"/>
      <pageSetup scale="45" orientation="landscape" r:id="rId2"/>
    </customSheetView>
  </customSheetViews>
  <mergeCells count="31">
    <mergeCell ref="E141:M141"/>
    <mergeCell ref="G142:I142"/>
    <mergeCell ref="E146:J146"/>
    <mergeCell ref="A135:B135"/>
    <mergeCell ref="A1:M1"/>
    <mergeCell ref="A3:B3"/>
    <mergeCell ref="A12:B12"/>
    <mergeCell ref="A17:B17"/>
    <mergeCell ref="A62:B62"/>
    <mergeCell ref="D54:L54"/>
    <mergeCell ref="F55:H55"/>
    <mergeCell ref="D59:I59"/>
    <mergeCell ref="A42:B42"/>
    <mergeCell ref="C40:H40"/>
    <mergeCell ref="C35:J35"/>
    <mergeCell ref="E36:G36"/>
    <mergeCell ref="A81:B81"/>
    <mergeCell ref="E74:M74"/>
    <mergeCell ref="G75:I75"/>
    <mergeCell ref="E79:J79"/>
    <mergeCell ref="E105:M105"/>
    <mergeCell ref="E89:M89"/>
    <mergeCell ref="G90:I90"/>
    <mergeCell ref="E94:J94"/>
    <mergeCell ref="E127:J127"/>
    <mergeCell ref="G106:I106"/>
    <mergeCell ref="E110:J110"/>
    <mergeCell ref="G123:I123"/>
    <mergeCell ref="A96:B96"/>
    <mergeCell ref="E122:M122"/>
    <mergeCell ref="A112:B112"/>
  </mergeCells>
  <pageMargins left="0.7" right="0.7" top="0.75" bottom="0.75" header="0.3" footer="0.3"/>
  <pageSetup scale="45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7"/>
  <sheetViews>
    <sheetView workbookViewId="0">
      <selection activeCell="F57" sqref="F57"/>
    </sheetView>
  </sheetViews>
  <sheetFormatPr defaultRowHeight="12.75" x14ac:dyDescent="0.2"/>
  <cols>
    <col min="3" max="3" width="22.28515625" bestFit="1" customWidth="1"/>
    <col min="4" max="4" width="13.28515625" customWidth="1"/>
    <col min="5" max="5" width="11.7109375" bestFit="1" customWidth="1"/>
    <col min="7" max="7" width="12.140625" bestFit="1" customWidth="1"/>
    <col min="8" max="8" width="24.28515625" bestFit="1" customWidth="1"/>
  </cols>
  <sheetData>
    <row r="2" spans="2:9" ht="18" x14ac:dyDescent="0.2">
      <c r="B2" s="129" t="s">
        <v>82</v>
      </c>
      <c r="C2" s="130"/>
      <c r="D2" s="130"/>
      <c r="E2" s="130"/>
      <c r="F2" s="130"/>
      <c r="G2" s="130"/>
      <c r="H2" s="130"/>
      <c r="I2" s="131"/>
    </row>
    <row r="3" spans="2:9" ht="18.75" customHeight="1" x14ac:dyDescent="0.2">
      <c r="B3" s="35" t="s">
        <v>0</v>
      </c>
      <c r="C3" s="35" t="s">
        <v>83</v>
      </c>
      <c r="D3" s="132" t="s">
        <v>84</v>
      </c>
      <c r="E3" s="133"/>
      <c r="F3" s="134"/>
      <c r="G3" s="35" t="s">
        <v>85</v>
      </c>
      <c r="H3" s="35" t="s">
        <v>86</v>
      </c>
      <c r="I3" s="35" t="s">
        <v>87</v>
      </c>
    </row>
    <row r="4" spans="2:9" x14ac:dyDescent="0.2">
      <c r="B4" s="33"/>
      <c r="C4" s="33"/>
      <c r="D4" s="33" t="s">
        <v>10</v>
      </c>
      <c r="E4" s="33" t="s">
        <v>18</v>
      </c>
      <c r="F4" s="33"/>
      <c r="G4" s="33"/>
      <c r="H4" s="33"/>
      <c r="I4" s="33"/>
    </row>
    <row r="5" spans="2:9" x14ac:dyDescent="0.2">
      <c r="B5" s="33">
        <v>1</v>
      </c>
      <c r="C5" s="33" t="s">
        <v>88</v>
      </c>
      <c r="D5" s="33">
        <v>0</v>
      </c>
      <c r="E5" s="33">
        <v>10</v>
      </c>
      <c r="F5" s="33"/>
      <c r="G5" s="33">
        <v>10</v>
      </c>
      <c r="H5" s="34">
        <v>45200000</v>
      </c>
      <c r="I5" s="33"/>
    </row>
    <row r="6" spans="2:9" x14ac:dyDescent="0.2">
      <c r="B6" s="33">
        <v>2</v>
      </c>
      <c r="C6" s="33" t="s">
        <v>89</v>
      </c>
      <c r="D6" s="34">
        <v>213975495</v>
      </c>
      <c r="E6" s="34">
        <v>64385500</v>
      </c>
      <c r="F6" s="33"/>
      <c r="G6" s="34">
        <v>278360995</v>
      </c>
      <c r="H6" s="34">
        <v>278360995</v>
      </c>
      <c r="I6" s="33"/>
    </row>
    <row r="7" spans="2:9" ht="22.5" customHeight="1" x14ac:dyDescent="0.2">
      <c r="B7" s="138" t="s">
        <v>85</v>
      </c>
      <c r="C7" s="139"/>
      <c r="D7" s="33"/>
      <c r="E7" s="33"/>
      <c r="F7" s="33"/>
      <c r="G7" s="33"/>
      <c r="H7" s="34">
        <v>323560995</v>
      </c>
      <c r="I7" s="33"/>
    </row>
    <row r="14" spans="2:9" ht="18" x14ac:dyDescent="0.2">
      <c r="B14" s="129" t="s">
        <v>90</v>
      </c>
      <c r="C14" s="130"/>
      <c r="D14" s="130"/>
      <c r="E14" s="130"/>
      <c r="F14" s="130"/>
      <c r="G14" s="130"/>
      <c r="H14" s="130"/>
      <c r="I14" s="131"/>
    </row>
    <row r="15" spans="2:9" x14ac:dyDescent="0.2">
      <c r="B15" s="35" t="s">
        <v>0</v>
      </c>
      <c r="C15" s="35" t="s">
        <v>83</v>
      </c>
      <c r="D15" s="132" t="s">
        <v>84</v>
      </c>
      <c r="E15" s="133"/>
      <c r="F15" s="134"/>
      <c r="G15" s="35" t="s">
        <v>85</v>
      </c>
      <c r="H15" s="35" t="s">
        <v>86</v>
      </c>
      <c r="I15" s="35" t="s">
        <v>87</v>
      </c>
    </row>
    <row r="16" spans="2:9" x14ac:dyDescent="0.2">
      <c r="B16" s="33"/>
      <c r="C16" s="33"/>
      <c r="D16" s="33"/>
      <c r="E16" s="33" t="s">
        <v>18</v>
      </c>
      <c r="F16" s="33"/>
      <c r="G16" s="33"/>
      <c r="H16" s="33"/>
      <c r="I16" s="33"/>
    </row>
    <row r="17" spans="2:9" x14ac:dyDescent="0.2">
      <c r="B17" s="33">
        <v>1</v>
      </c>
      <c r="C17" s="33" t="s">
        <v>88</v>
      </c>
      <c r="D17" s="33"/>
      <c r="E17" s="33">
        <v>6</v>
      </c>
      <c r="F17" s="33"/>
      <c r="G17" s="33">
        <v>6</v>
      </c>
      <c r="H17" s="34">
        <v>28150000</v>
      </c>
      <c r="I17" s="33"/>
    </row>
    <row r="18" spans="2:9" x14ac:dyDescent="0.2">
      <c r="B18" s="33">
        <v>2</v>
      </c>
      <c r="C18" s="33" t="s">
        <v>89</v>
      </c>
      <c r="D18" s="34"/>
      <c r="E18" s="34">
        <v>31300000</v>
      </c>
      <c r="F18" s="34"/>
      <c r="G18" s="34">
        <v>31300000</v>
      </c>
      <c r="H18" s="34">
        <f>G18</f>
        <v>31300000</v>
      </c>
      <c r="I18" s="33"/>
    </row>
    <row r="19" spans="2:9" x14ac:dyDescent="0.2">
      <c r="B19" s="138" t="s">
        <v>85</v>
      </c>
      <c r="C19" s="139"/>
      <c r="D19" s="33"/>
      <c r="E19" s="33"/>
      <c r="F19" s="33"/>
      <c r="G19" s="33"/>
      <c r="H19" s="34">
        <f>SUM(H17:H18)</f>
        <v>59450000</v>
      </c>
      <c r="I19" s="33"/>
    </row>
    <row r="27" spans="2:9" ht="21.75" customHeight="1" x14ac:dyDescent="0.2"/>
    <row r="32" spans="2:9" ht="18" x14ac:dyDescent="0.2">
      <c r="B32" s="129" t="s">
        <v>91</v>
      </c>
      <c r="C32" s="130"/>
      <c r="D32" s="130"/>
      <c r="E32" s="130"/>
      <c r="F32" s="130"/>
      <c r="G32" s="130"/>
      <c r="H32" s="130"/>
      <c r="I32" s="131"/>
    </row>
    <row r="33" spans="2:9" x14ac:dyDescent="0.2">
      <c r="B33" s="35" t="s">
        <v>0</v>
      </c>
      <c r="C33" s="35" t="s">
        <v>83</v>
      </c>
      <c r="D33" s="132" t="s">
        <v>84</v>
      </c>
      <c r="E33" s="133"/>
      <c r="F33" s="134"/>
      <c r="G33" s="35" t="s">
        <v>85</v>
      </c>
      <c r="H33" s="35" t="s">
        <v>86</v>
      </c>
      <c r="I33" s="35" t="s">
        <v>87</v>
      </c>
    </row>
    <row r="34" spans="2:9" x14ac:dyDescent="0.2">
      <c r="B34" s="33"/>
      <c r="C34" s="33"/>
      <c r="D34" s="33"/>
      <c r="E34" s="33" t="s">
        <v>18</v>
      </c>
      <c r="F34" s="33"/>
      <c r="G34" s="33"/>
      <c r="H34" s="33"/>
      <c r="I34" s="33"/>
    </row>
    <row r="35" spans="2:9" x14ac:dyDescent="0.2">
      <c r="B35" s="33">
        <v>1</v>
      </c>
      <c r="C35" s="33" t="s">
        <v>88</v>
      </c>
      <c r="D35" s="33"/>
      <c r="E35" s="33">
        <v>27</v>
      </c>
      <c r="F35" s="33"/>
      <c r="G35" s="33">
        <v>27</v>
      </c>
      <c r="H35" s="37">
        <f>125250000</f>
        <v>125250000</v>
      </c>
      <c r="I35" s="33"/>
    </row>
    <row r="36" spans="2:9" x14ac:dyDescent="0.2">
      <c r="B36" s="33">
        <v>2</v>
      </c>
      <c r="C36" s="33" t="s">
        <v>89</v>
      </c>
      <c r="D36" s="34"/>
      <c r="E36" s="34">
        <v>321330110</v>
      </c>
      <c r="F36" s="34"/>
      <c r="G36" s="34">
        <v>321330110</v>
      </c>
      <c r="H36" s="37">
        <f>G36</f>
        <v>321330110</v>
      </c>
      <c r="I36" s="33"/>
    </row>
    <row r="37" spans="2:9" x14ac:dyDescent="0.2">
      <c r="B37" s="135" t="s">
        <v>85</v>
      </c>
      <c r="C37" s="136"/>
      <c r="D37" s="136"/>
      <c r="E37" s="136"/>
      <c r="F37" s="136"/>
      <c r="G37" s="137"/>
      <c r="H37" s="37">
        <f>SUM(H35:H36)</f>
        <v>446580110</v>
      </c>
      <c r="I37" s="33"/>
    </row>
  </sheetData>
  <mergeCells count="9">
    <mergeCell ref="B32:I32"/>
    <mergeCell ref="D33:F33"/>
    <mergeCell ref="B37:G37"/>
    <mergeCell ref="B2:I2"/>
    <mergeCell ref="B7:C7"/>
    <mergeCell ref="D3:F3"/>
    <mergeCell ref="B14:I14"/>
    <mergeCell ref="D15:F15"/>
    <mergeCell ref="B19:C19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KH ĐÃ GIAO DỊCH</vt:lpstr>
      <vt:lpstr>TỔNG HỢP DOANH SỐ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2024-01-03T10:13:07Z</dcterms:created>
  <dcterms:modified xsi:type="dcterms:W3CDTF">2025-10-01T02:21:51Z</dcterms:modified>
</cp:coreProperties>
</file>